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590" yWindow="270" windowWidth="10410" windowHeight="9660" tabRatio="623" activeTab="1"/>
  </bookViews>
  <sheets>
    <sheet name="Antigüedad-Edad" sheetId="1" r:id="rId1"/>
    <sheet name="Sexo" sheetId="2" r:id="rId2"/>
    <sheet name="Rotación de personal" sheetId="3" r:id="rId3"/>
    <sheet name="Número de Fiscales - Población" sheetId="5" r:id="rId4"/>
    <sheet name="Situaciones Administrativas" sheetId="6" r:id="rId5"/>
  </sheets>
  <calcPr calcId="145621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6" i="3"/>
  <c r="CF8" i="2" l="1"/>
  <c r="D26" i="5" l="1"/>
  <c r="AE12" i="1"/>
  <c r="AF7" i="1" s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E26" i="5"/>
  <c r="F7" i="2"/>
  <c r="G7" i="2" s="1"/>
  <c r="T7" i="2"/>
  <c r="W7" i="2"/>
  <c r="AF7" i="2"/>
  <c r="AD7" i="2" s="1"/>
  <c r="F8" i="2"/>
  <c r="G8" i="2" s="1"/>
  <c r="T8" i="2"/>
  <c r="W8" i="2"/>
  <c r="AF8" i="2"/>
  <c r="AD8" i="2" s="1"/>
  <c r="CG8" i="2"/>
  <c r="F9" i="2"/>
  <c r="G9" i="2" s="1"/>
  <c r="T9" i="2"/>
  <c r="W9" i="2"/>
  <c r="AF9" i="2"/>
  <c r="AD9" i="2" s="1"/>
  <c r="F10" i="2"/>
  <c r="G10" i="2" s="1"/>
  <c r="T10" i="2"/>
  <c r="W10" i="2"/>
  <c r="AF10" i="2"/>
  <c r="AD10" i="2" s="1"/>
  <c r="F11" i="2"/>
  <c r="G11" i="2" s="1"/>
  <c r="T11" i="2"/>
  <c r="W11" i="2"/>
  <c r="AF11" i="2"/>
  <c r="AD11" i="2" s="1"/>
  <c r="F12" i="2"/>
  <c r="G12" i="2" s="1"/>
  <c r="T12" i="2"/>
  <c r="W12" i="2"/>
  <c r="AE12" i="2"/>
  <c r="AM12" i="2"/>
  <c r="F13" i="2"/>
  <c r="G13" i="2" s="1"/>
  <c r="T13" i="2"/>
  <c r="W13" i="2"/>
  <c r="F14" i="2"/>
  <c r="G14" i="2" s="1"/>
  <c r="T14" i="2"/>
  <c r="W14" i="2"/>
  <c r="F15" i="2"/>
  <c r="G15" i="2" s="1"/>
  <c r="T15" i="2"/>
  <c r="W15" i="2"/>
  <c r="F16" i="2"/>
  <c r="G16" i="2" s="1"/>
  <c r="U16" i="2"/>
  <c r="V16" i="2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C26" i="5" l="1"/>
  <c r="AN8" i="2"/>
  <c r="AN10" i="2"/>
  <c r="C29" i="5"/>
  <c r="CE8" i="2"/>
  <c r="AF12" i="2"/>
  <c r="AD12" i="2" s="1"/>
  <c r="AL10" i="2"/>
  <c r="AN9" i="2"/>
  <c r="AL8" i="2"/>
  <c r="AN7" i="2"/>
  <c r="W16" i="2"/>
  <c r="AN11" i="2"/>
  <c r="AN12" i="2" s="1"/>
  <c r="AL12" i="2" s="1"/>
  <c r="AL11" i="2"/>
  <c r="AL9" i="2"/>
  <c r="AL7" i="2"/>
  <c r="AF10" i="1"/>
  <c r="AF8" i="1"/>
  <c r="AF11" i="1"/>
  <c r="AF9" i="1"/>
  <c r="AF12" i="1" l="1"/>
</calcChain>
</file>

<file path=xl/sharedStrings.xml><?xml version="1.0" encoding="utf-8"?>
<sst xmlns="http://schemas.openxmlformats.org/spreadsheetml/2006/main" count="257" uniqueCount="83">
  <si>
    <t>EDAD MEDIA DE LOS FISCALES POR COMUNIDADES AUTÓNOMAS</t>
  </si>
  <si>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</si>
  <si>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</si>
  <si>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</si>
  <si>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</si>
  <si>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</si>
  <si>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</si>
  <si>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</si>
  <si>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</si>
  <si>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</si>
  <si>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</si>
  <si>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</si>
  <si>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</si>
  <si>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</si>
  <si>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</si>
  <si>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Órganos Centrales</t>
  </si>
  <si>
    <t>País Vasco</t>
  </si>
  <si>
    <t>ANTIGÜEDAD MEDIA DE LOS FISCALES POR COMUNIDADES AUTÓNOMAS</t>
  </si>
  <si>
    <t>Antigüedad</t>
  </si>
  <si>
    <t>RANGO</t>
  </si>
  <si>
    <t>TOTAL</t>
  </si>
  <si>
    <t>PORCENTAJE</t>
  </si>
  <si>
    <t>DE 41 A 50</t>
  </si>
  <si>
    <t>DE 51 A 60</t>
  </si>
  <si>
    <t>DE 61 A 70</t>
  </si>
  <si>
    <t>PIRÁMIDE DE EDAD EN LA CARRERA FISCAL</t>
  </si>
  <si>
    <t>Indicadores sociológicos de la Carrera Fiscal / Antigüedad - Edad</t>
  </si>
  <si>
    <t>Indicadores sociológicos de la Carrera Fiscal / Sexo</t>
  </si>
  <si>
    <t>Hombre</t>
  </si>
  <si>
    <t>Mujer</t>
  </si>
  <si>
    <t>ANTIGÜEDAD POR SEXO DE LOS FISCALES DE LAS COMUNIDADES AUTÓNOMAS</t>
  </si>
  <si>
    <t>EDAD POR SEXO DE LOS FISCALES DE LAS COMUNIDADES AUTÓNOMAS</t>
  </si>
  <si>
    <t>CUADROS DIRECTIVOS DE LA CARRERA FISCAL</t>
  </si>
  <si>
    <t>Fiscal de Sala</t>
  </si>
  <si>
    <t>Fiscal Jefe</t>
  </si>
  <si>
    <t>Fiscal Jefe de Área</t>
  </si>
  <si>
    <t>Fiscal Superior CCAA</t>
  </si>
  <si>
    <t>Total</t>
  </si>
  <si>
    <t>NÚMERO DE FISCALES POR SEXO DE LAS COMUNIDADES AUTÓNOMAS</t>
  </si>
  <si>
    <t>PIRÁMIDE DE EDAD POR SEXO EN LA CARRERA FISCAL</t>
  </si>
  <si>
    <t>DE 26 A 30</t>
  </si>
  <si>
    <t>DE 31 A 35</t>
  </si>
  <si>
    <t>DE 36 A 40</t>
  </si>
  <si>
    <t>DE 41 A 45</t>
  </si>
  <si>
    <t>DE 46 A 50</t>
  </si>
  <si>
    <t>DE 51 A 55</t>
  </si>
  <si>
    <t>DE 56 A 60</t>
  </si>
  <si>
    <t>DE 61 A 65</t>
  </si>
  <si>
    <t>DE 66 A 70</t>
  </si>
  <si>
    <t>Indicadores sociológicos de la Carrera Fiscal / Rotación de personal</t>
  </si>
  <si>
    <t>ÍNDICE DE ROTACIÓN DE FISCALES POR COMUNIDADES AUTÓNOMAS</t>
  </si>
  <si>
    <t>Puestos</t>
  </si>
  <si>
    <t>Porcentaje</t>
  </si>
  <si>
    <t>PORCENTAJE DE MUJERES POR RANGO DE EDAD</t>
  </si>
  <si>
    <t>DE 20 A 30</t>
  </si>
  <si>
    <t>DE 31 A 40</t>
  </si>
  <si>
    <t>NÚMERO DE FISCALES DE LAS COMUNIDADES AUTÓNOMAS</t>
  </si>
  <si>
    <t>Total Fiscales</t>
  </si>
  <si>
    <t>Indicadores sociológicos de la Carrera Fiscal / Número de Fiscales / Población</t>
  </si>
  <si>
    <t>Fiscales por cada 100.000 habitantes</t>
  </si>
  <si>
    <r>
      <t>Fuente:</t>
    </r>
    <r>
      <rPr>
        <sz val="9"/>
        <color indexed="63"/>
        <rFont val="Arial"/>
        <family val="2"/>
      </rPr>
      <t> Instituto Nacional de Estadística</t>
    </r>
  </si>
  <si>
    <t>Población *</t>
  </si>
  <si>
    <t>PORCENTAJE DE HOMBRES POR RANGO DE EDAD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</si>
  <si>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</si>
  <si>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</si>
  <si>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</si>
  <si>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</si>
  <si>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</si>
  <si>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</si>
  <si>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</si>
  <si>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Indicadores sociológicos de la Carrera Fiscal / Situaciones Administrativas</t>
  </si>
  <si>
    <t>Tipo de Situación Administrativa</t>
  </si>
  <si>
    <t>Destino</t>
  </si>
  <si>
    <t>Excedencia</t>
  </si>
  <si>
    <t>Servicios Especiales</t>
  </si>
  <si>
    <t>Comisión de Servicios</t>
  </si>
  <si>
    <t>Retención</t>
  </si>
  <si>
    <t>Adscripción</t>
  </si>
  <si>
    <t>Número de Fiscales</t>
  </si>
  <si>
    <t>PORCENTAJE DE FISCALES POR SITUACIÓN ADMINISTRATIVA</t>
  </si>
  <si>
    <t>Rotaciones salida</t>
  </si>
  <si>
    <t>Rotaciones entrada</t>
  </si>
  <si>
    <t>* Cifras oficiales de población resultantes de la revisión del Padrón municipal a 1 de enero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</si>
</sst>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9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2" borderId="0" xfId="0" applyNumberFormat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1" xfId="0" applyNumberFormat="1" applyBorder="1"/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9" fontId="9" fillId="0" borderId="0" xfId="1" applyFont="1"/>
    <xf numFmtId="4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CCAA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7197549770292"/>
          <c:y val="0.13145539906103304"/>
          <c:w val="0.87595712098009193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'Antigüedad-Edad'!$C$6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'Antigüedad-Edad'!$B$7:$B$24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'Antigüedad-Edad'!$C$7:$C$24</c:f>
              <c:numCache>
                <c:formatCode>#,##0</c:formatCode>
                <c:ptCount val="18"/>
                <c:pt idx="0">
                  <c:v>57.66</c:v>
                </c:pt>
                <c:pt idx="1">
                  <c:v>46.81</c:v>
                </c:pt>
                <c:pt idx="2">
                  <c:v>53.16</c:v>
                </c:pt>
                <c:pt idx="3">
                  <c:v>50.95</c:v>
                </c:pt>
                <c:pt idx="4">
                  <c:v>42.56</c:v>
                </c:pt>
                <c:pt idx="5">
                  <c:v>48.37</c:v>
                </c:pt>
                <c:pt idx="6">
                  <c:v>46.02</c:v>
                </c:pt>
                <c:pt idx="7">
                  <c:v>50.4</c:v>
                </c:pt>
                <c:pt idx="8">
                  <c:v>44.91</c:v>
                </c:pt>
                <c:pt idx="9">
                  <c:v>47.81</c:v>
                </c:pt>
                <c:pt idx="10">
                  <c:v>46.48</c:v>
                </c:pt>
                <c:pt idx="11">
                  <c:v>47.61</c:v>
                </c:pt>
                <c:pt idx="12">
                  <c:v>45.68</c:v>
                </c:pt>
                <c:pt idx="13">
                  <c:v>52.75</c:v>
                </c:pt>
                <c:pt idx="14">
                  <c:v>48.05</c:v>
                </c:pt>
                <c:pt idx="15">
                  <c:v>48.07</c:v>
                </c:pt>
                <c:pt idx="16">
                  <c:v>47.72</c:v>
                </c:pt>
                <c:pt idx="17">
                  <c:v>42.31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12640"/>
        <c:axId val="98114176"/>
      </c:barChart>
      <c:catAx>
        <c:axId val="981126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8114176"/>
        <c:crosses val="autoZero"/>
        <c:auto val="1"/>
        <c:lblAlgn val="ctr"/>
        <c:lblOffset val="100"/>
        <c:noMultiLvlLbl val="0"/>
      </c:catAx>
      <c:valAx>
        <c:axId val="98114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8112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Hombres</a:t>
            </a:r>
            <a:r>
              <a:rPr lang="en-US" baseline="0"/>
              <a:t> por Rango de Edad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Sexo!$AL$6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Sexo!$AK$7:$AK$11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Sexo!$AL$7:$AL$11</c:f>
              <c:numCache>
                <c:formatCode>0%</c:formatCode>
                <c:ptCount val="5"/>
                <c:pt idx="0">
                  <c:v>0.2</c:v>
                </c:pt>
                <c:pt idx="1">
                  <c:v>0.25662482566248257</c:v>
                </c:pt>
                <c:pt idx="2">
                  <c:v>0.29799426934097423</c:v>
                </c:pt>
                <c:pt idx="3">
                  <c:v>0.46153846153846156</c:v>
                </c:pt>
                <c:pt idx="4">
                  <c:v>0.66489361702127658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96416"/>
        <c:axId val="107680128"/>
      </c:barChart>
      <c:catAx>
        <c:axId val="1075964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680128"/>
        <c:crosses val="autoZero"/>
        <c:auto val="1"/>
        <c:lblAlgn val="ctr"/>
        <c:lblOffset val="100"/>
        <c:noMultiLvlLbl val="0"/>
      </c:catAx>
      <c:valAx>
        <c:axId val="107680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596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baseline="0" smtClean="0"/>
              <a:t>Porcentaje anual de rotación por CCAA</a:t>
            </a:r>
          </a:p>
          <a:p>
            <a:pPr>
              <a:defRPr/>
            </a:pPr>
            <a:r>
              <a:rPr lang="es-ES" sz="1800" b="1" baseline="0" smtClean="0"/>
              <a:t>Índice de rotación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personal'!$F$5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'Rotación de personal'!$B$7:$B$23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'Rotación de personal'!$F$7:$F$23</c:f>
              <c:numCache>
                <c:formatCode>0%</c:formatCode>
                <c:ptCount val="17"/>
                <c:pt idx="0">
                  <c:v>7.2398190045248875E-2</c:v>
                </c:pt>
                <c:pt idx="1">
                  <c:v>7.8125E-2</c:v>
                </c:pt>
                <c:pt idx="2">
                  <c:v>1.9607843137254902E-2</c:v>
                </c:pt>
                <c:pt idx="3">
                  <c:v>0.13114754098360656</c:v>
                </c:pt>
                <c:pt idx="4">
                  <c:v>3.5714285714285712E-2</c:v>
                </c:pt>
                <c:pt idx="5">
                  <c:v>0.20930232558139536</c:v>
                </c:pt>
                <c:pt idx="6">
                  <c:v>8.59375E-2</c:v>
                </c:pt>
                <c:pt idx="7">
                  <c:v>0.14432989690721648</c:v>
                </c:pt>
                <c:pt idx="8">
                  <c:v>5.078125E-2</c:v>
                </c:pt>
                <c:pt idx="9">
                  <c:v>1.7543859649122806E-2</c:v>
                </c:pt>
                <c:pt idx="10">
                  <c:v>6.1224489795918366E-2</c:v>
                </c:pt>
                <c:pt idx="11">
                  <c:v>6.7796610169491525E-2</c:v>
                </c:pt>
                <c:pt idx="12">
                  <c:v>7.6923076923076927E-2</c:v>
                </c:pt>
                <c:pt idx="13">
                  <c:v>4.5751633986928102E-2</c:v>
                </c:pt>
                <c:pt idx="14">
                  <c:v>8.1967213114754092E-2</c:v>
                </c:pt>
                <c:pt idx="15">
                  <c:v>4.7619047619047616E-2</c:v>
                </c:pt>
                <c:pt idx="16">
                  <c:v>0.16666666666666666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720064"/>
        <c:axId val="107739392"/>
      </c:barChart>
      <c:catAx>
        <c:axId val="10772006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739392"/>
        <c:crosses val="autoZero"/>
        <c:auto val="1"/>
        <c:lblAlgn val="ctr"/>
        <c:lblOffset val="100"/>
        <c:noMultiLvlLbl val="0"/>
      </c:catAx>
      <c:valAx>
        <c:axId val="107739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720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2016)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'Número de Fiscales - Población'!$B$9:$B$25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'Número de Fiscales - Población'!$C$9:$C$25</c:f>
              <c:numCache>
                <c:formatCode>#,##0.00</c:formatCode>
                <c:ptCount val="17"/>
                <c:pt idx="0">
                  <c:v>5.1059442538381052</c:v>
                </c:pt>
                <c:pt idx="1">
                  <c:v>4.7380217842014485</c:v>
                </c:pt>
                <c:pt idx="2">
                  <c:v>4.9874929024139458</c:v>
                </c:pt>
                <c:pt idx="3">
                  <c:v>5.7090551323454131</c:v>
                </c:pt>
                <c:pt idx="4">
                  <c:v>4.8092943047649808</c:v>
                </c:pt>
                <c:pt idx="5">
                  <c:v>3.5137623037859971</c:v>
                </c:pt>
                <c:pt idx="6">
                  <c:v>6.2205168318858801</c:v>
                </c:pt>
                <c:pt idx="7">
                  <c:v>4.9849812484945355</c:v>
                </c:pt>
                <c:pt idx="8">
                  <c:v>5.1210007806501974</c:v>
                </c:pt>
                <c:pt idx="9">
                  <c:v>5.2400397875301765</c:v>
                </c:pt>
                <c:pt idx="10">
                  <c:v>5.3705594026172285</c:v>
                </c:pt>
                <c:pt idx="11">
                  <c:v>5.2383446830801468</c:v>
                </c:pt>
                <c:pt idx="12">
                  <c:v>4.116607661956845</c:v>
                </c:pt>
                <c:pt idx="13">
                  <c:v>4.6698652666554921</c:v>
                </c:pt>
                <c:pt idx="14">
                  <c:v>4.2325239427735459</c:v>
                </c:pt>
                <c:pt idx="15">
                  <c:v>3.2779362113613271</c:v>
                </c:pt>
                <c:pt idx="16">
                  <c:v>4.3388227814685676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70976"/>
        <c:axId val="109089152"/>
      </c:barChart>
      <c:catAx>
        <c:axId val="1090709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9089152"/>
        <c:crosses val="autoZero"/>
        <c:auto val="1"/>
        <c:lblAlgn val="ctr"/>
        <c:lblOffset val="100"/>
        <c:noMultiLvlLbl val="0"/>
      </c:catAx>
      <c:valAx>
        <c:axId val="1090891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907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'Situaciones Administrativas'!$B$8:$B$13</c:f>
              <c:strCache>
                <c:ptCount val="6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  <c:pt idx="4">
                  <c:v>Retención</c:v>
                </c:pt>
                <c:pt idx="5">
                  <c:v>Adscripción</c:v>
                </c:pt>
              </c:strCache>
            </c:strRef>
          </c:cat>
          <c:val>
            <c:numRef>
              <c:f>'Situaciones Administrativas'!$C$8:$C$13</c:f>
              <c:numCache>
                <c:formatCode>#,##0</c:formatCode>
                <c:ptCount val="6"/>
                <c:pt idx="0">
                  <c:v>2430</c:v>
                </c:pt>
                <c:pt idx="1">
                  <c:v>30</c:v>
                </c:pt>
                <c:pt idx="2">
                  <c:v>8</c:v>
                </c:pt>
                <c:pt idx="3">
                  <c:v>49</c:v>
                </c:pt>
                <c:pt idx="4">
                  <c:v>29</c:v>
                </c:pt>
                <c:pt idx="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476263399701"/>
          <c:y val="0.13145539906103304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'Antigüedad-Edad'!$P$7:$P$24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'Antigüedad-Edad'!$Q$7:$Q$24</c:f>
              <c:numCache>
                <c:formatCode>#,##0</c:formatCode>
                <c:ptCount val="18"/>
                <c:pt idx="0">
                  <c:v>30.5</c:v>
                </c:pt>
                <c:pt idx="1">
                  <c:v>16.489999999999998</c:v>
                </c:pt>
                <c:pt idx="2">
                  <c:v>23.31</c:v>
                </c:pt>
                <c:pt idx="3">
                  <c:v>22.13</c:v>
                </c:pt>
                <c:pt idx="4">
                  <c:v>11.79</c:v>
                </c:pt>
                <c:pt idx="5">
                  <c:v>19.04</c:v>
                </c:pt>
                <c:pt idx="6">
                  <c:v>15.41</c:v>
                </c:pt>
                <c:pt idx="7">
                  <c:v>19.98</c:v>
                </c:pt>
                <c:pt idx="8">
                  <c:v>12.78</c:v>
                </c:pt>
                <c:pt idx="9">
                  <c:v>17.41</c:v>
                </c:pt>
                <c:pt idx="10">
                  <c:v>16.32</c:v>
                </c:pt>
                <c:pt idx="11">
                  <c:v>16.760000000000002</c:v>
                </c:pt>
                <c:pt idx="12">
                  <c:v>15.81</c:v>
                </c:pt>
                <c:pt idx="13">
                  <c:v>24</c:v>
                </c:pt>
                <c:pt idx="14">
                  <c:v>17.600000000000001</c:v>
                </c:pt>
                <c:pt idx="15">
                  <c:v>16.760000000000002</c:v>
                </c:pt>
                <c:pt idx="16">
                  <c:v>20.14</c:v>
                </c:pt>
                <c:pt idx="17">
                  <c:v>11.97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0176"/>
        <c:axId val="98136064"/>
      </c:barChart>
      <c:catAx>
        <c:axId val="981301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8136064"/>
        <c:crosses val="autoZero"/>
        <c:auto val="1"/>
        <c:lblAlgn val="ctr"/>
        <c:lblOffset val="100"/>
        <c:noMultiLvlLbl val="0"/>
      </c:catAx>
      <c:valAx>
        <c:axId val="98136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813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'Antigüedad-Edad'!$AE$6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'Antigüedad-Edad'!$AD$7:$AD$11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'Antigüedad-Edad'!$AE$7:$AE$11</c:f>
              <c:numCache>
                <c:formatCode>#,##0</c:formatCode>
                <c:ptCount val="5"/>
                <c:pt idx="0">
                  <c:v>75</c:v>
                </c:pt>
                <c:pt idx="1">
                  <c:v>717</c:v>
                </c:pt>
                <c:pt idx="2">
                  <c:v>698</c:v>
                </c:pt>
                <c:pt idx="3">
                  <c:v>793</c:v>
                </c:pt>
                <c:pt idx="4">
                  <c:v>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Distribución por sexo en las distintas CCAA: Edad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Sexo!$BH$6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Sexo!$BG$8:$BG$24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Sexo!$BH$8:$BH$24</c:f>
              <c:numCache>
                <c:formatCode>#,##0</c:formatCode>
                <c:ptCount val="17"/>
                <c:pt idx="0">
                  <c:v>44.03</c:v>
                </c:pt>
                <c:pt idx="1">
                  <c:v>50.24</c:v>
                </c:pt>
                <c:pt idx="2">
                  <c:v>51.57</c:v>
                </c:pt>
                <c:pt idx="3">
                  <c:v>40.130000000000003</c:v>
                </c:pt>
                <c:pt idx="4">
                  <c:v>48.83</c:v>
                </c:pt>
                <c:pt idx="5">
                  <c:v>41.91</c:v>
                </c:pt>
                <c:pt idx="6">
                  <c:v>47.03</c:v>
                </c:pt>
                <c:pt idx="7">
                  <c:v>44.75</c:v>
                </c:pt>
                <c:pt idx="8">
                  <c:v>44.74</c:v>
                </c:pt>
                <c:pt idx="9">
                  <c:v>42.26</c:v>
                </c:pt>
                <c:pt idx="10">
                  <c:v>45.28</c:v>
                </c:pt>
                <c:pt idx="11">
                  <c:v>44.58</c:v>
                </c:pt>
                <c:pt idx="12">
                  <c:v>54.5</c:v>
                </c:pt>
                <c:pt idx="13">
                  <c:v>46.85</c:v>
                </c:pt>
                <c:pt idx="14">
                  <c:v>45.14</c:v>
                </c:pt>
                <c:pt idx="15">
                  <c:v>48.6</c:v>
                </c:pt>
                <c:pt idx="16">
                  <c:v>41.58</c:v>
                </c:pt>
              </c:numCache>
            </c:numRef>
          </c:val>
        </c:ser>
        <c:ser>
          <c:idx val="1"/>
          <c:order val="1"/>
          <c:tx>
            <c:strRef>
              <c:f>Sexo!$BI$6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Sexo!$BG$8:$BG$24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Sexo!$BI$8:$BI$24</c:f>
              <c:numCache>
                <c:formatCode>#,##0</c:formatCode>
                <c:ptCount val="17"/>
                <c:pt idx="0">
                  <c:v>49.59</c:v>
                </c:pt>
                <c:pt idx="1">
                  <c:v>56.08</c:v>
                </c:pt>
                <c:pt idx="2">
                  <c:v>50.32</c:v>
                </c:pt>
                <c:pt idx="3">
                  <c:v>44.98</c:v>
                </c:pt>
                <c:pt idx="4">
                  <c:v>47.9</c:v>
                </c:pt>
                <c:pt idx="5">
                  <c:v>50.13</c:v>
                </c:pt>
                <c:pt idx="6">
                  <c:v>53.76</c:v>
                </c:pt>
                <c:pt idx="7">
                  <c:v>45.07</c:v>
                </c:pt>
                <c:pt idx="8">
                  <c:v>50.88</c:v>
                </c:pt>
                <c:pt idx="9">
                  <c:v>50.7</c:v>
                </c:pt>
                <c:pt idx="10">
                  <c:v>49.94</c:v>
                </c:pt>
                <c:pt idx="11">
                  <c:v>46.77</c:v>
                </c:pt>
                <c:pt idx="12">
                  <c:v>51</c:v>
                </c:pt>
                <c:pt idx="13">
                  <c:v>49.24</c:v>
                </c:pt>
                <c:pt idx="14">
                  <c:v>51</c:v>
                </c:pt>
                <c:pt idx="15">
                  <c:v>46.83</c:v>
                </c:pt>
                <c:pt idx="16">
                  <c:v>43.04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06304"/>
        <c:axId val="107107840"/>
      </c:barChart>
      <c:catAx>
        <c:axId val="107106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107840"/>
        <c:crosses val="autoZero"/>
        <c:auto val="1"/>
        <c:lblAlgn val="ctr"/>
        <c:lblOffset val="100"/>
        <c:noMultiLvlLbl val="0"/>
      </c:catAx>
      <c:valAx>
        <c:axId val="107107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70481927710846"/>
          <c:y val="0.49148936170212804"/>
          <c:w val="0.1009036144578314"/>
          <c:h val="0.102127659574468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las distintas CCAA: Antigüedad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Sexo!$AT$6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Sexo!$AS$8:$AS$24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Sexo!$AT$8:$AT$24</c:f>
              <c:numCache>
                <c:formatCode>#,##0.00</c:formatCode>
                <c:ptCount val="17"/>
                <c:pt idx="0">
                  <c:v>14.36</c:v>
                </c:pt>
                <c:pt idx="1">
                  <c:v>20.87</c:v>
                </c:pt>
                <c:pt idx="2">
                  <c:v>22.73</c:v>
                </c:pt>
                <c:pt idx="3">
                  <c:v>9.8699999999999992</c:v>
                </c:pt>
                <c:pt idx="4">
                  <c:v>19.440000000000001</c:v>
                </c:pt>
                <c:pt idx="5">
                  <c:v>12.36</c:v>
                </c:pt>
                <c:pt idx="6">
                  <c:v>17.670000000000002</c:v>
                </c:pt>
                <c:pt idx="7">
                  <c:v>11.74</c:v>
                </c:pt>
                <c:pt idx="8">
                  <c:v>15.04</c:v>
                </c:pt>
                <c:pt idx="9">
                  <c:v>12.59</c:v>
                </c:pt>
                <c:pt idx="10">
                  <c:v>14.45</c:v>
                </c:pt>
                <c:pt idx="11">
                  <c:v>14.5</c:v>
                </c:pt>
                <c:pt idx="12">
                  <c:v>27</c:v>
                </c:pt>
                <c:pt idx="13">
                  <c:v>17.04</c:v>
                </c:pt>
                <c:pt idx="14">
                  <c:v>14.11</c:v>
                </c:pt>
                <c:pt idx="15">
                  <c:v>21</c:v>
                </c:pt>
                <c:pt idx="16">
                  <c:v>11.65</c:v>
                </c:pt>
              </c:numCache>
            </c:numRef>
          </c:val>
        </c:ser>
        <c:ser>
          <c:idx val="1"/>
          <c:order val="1"/>
          <c:tx>
            <c:strRef>
              <c:f>Sexo!$AU$6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Sexo!$AS$8:$AS$24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Sexo!$AU$8:$AU$24</c:f>
              <c:numCache>
                <c:formatCode>#,##0.00</c:formatCode>
                <c:ptCount val="17"/>
                <c:pt idx="0">
                  <c:v>19.78</c:v>
                </c:pt>
                <c:pt idx="1">
                  <c:v>27.17</c:v>
                </c:pt>
                <c:pt idx="2">
                  <c:v>21.32</c:v>
                </c:pt>
                <c:pt idx="3">
                  <c:v>14.23</c:v>
                </c:pt>
                <c:pt idx="4">
                  <c:v>18.3</c:v>
                </c:pt>
                <c:pt idx="5">
                  <c:v>21.1</c:v>
                </c:pt>
                <c:pt idx="6">
                  <c:v>23.65</c:v>
                </c:pt>
                <c:pt idx="7">
                  <c:v>15.45</c:v>
                </c:pt>
                <c:pt idx="8">
                  <c:v>20.88</c:v>
                </c:pt>
                <c:pt idx="9">
                  <c:v>21.83</c:v>
                </c:pt>
                <c:pt idx="10">
                  <c:v>20.7</c:v>
                </c:pt>
                <c:pt idx="11">
                  <c:v>17.95</c:v>
                </c:pt>
                <c:pt idx="12">
                  <c:v>21.43</c:v>
                </c:pt>
                <c:pt idx="13">
                  <c:v>19.579999999999998</c:v>
                </c:pt>
                <c:pt idx="14">
                  <c:v>20.68</c:v>
                </c:pt>
                <c:pt idx="15">
                  <c:v>18</c:v>
                </c:pt>
                <c:pt idx="16">
                  <c:v>12.92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129472"/>
        <c:axId val="107135360"/>
      </c:barChart>
      <c:catAx>
        <c:axId val="1071294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135360"/>
        <c:crosses val="autoZero"/>
        <c:auto val="1"/>
        <c:lblAlgn val="ctr"/>
        <c:lblOffset val="100"/>
        <c:noMultiLvlLbl val="0"/>
      </c:catAx>
      <c:valAx>
        <c:axId val="1071353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712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20798668885258"/>
          <c:y val="0.52470588235294113"/>
          <c:w val="0.11135771090177785"/>
          <c:h val="0.113461417322834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Cuadros</a:t>
            </a:r>
            <a:r>
              <a:rPr lang="es-ES" baseline="0"/>
              <a:t> directivos de la Carrera Fiscal</a:t>
            </a:r>
            <a:endParaRPr lang="es-ES"/>
          </a:p>
        </c:rich>
      </c:tx>
      <c:layout>
        <c:manualLayout>
          <c:xMode val="edge"/>
          <c:yMode val="edge"/>
          <c:x val="6.226415094339631E-2"/>
          <c:y val="1.567398119122256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Sexo!$CF$7:$CG$7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Sexo!$CF$8:$CG$8</c:f>
              <c:numCache>
                <c:formatCode>#,##0</c:formatCode>
                <c:ptCount val="2"/>
                <c:pt idx="0">
                  <c:v>41</c:v>
                </c:pt>
                <c:pt idx="1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las distintas CCAA: Número de Fiscales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1366906474813"/>
          <c:y val="0.19630484988452659"/>
          <c:w val="0.76258992805755399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Sexo!$C$7:$C$24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Sexo!$D$7:$D$24</c:f>
              <c:numCache>
                <c:formatCode>#,##0</c:formatCode>
                <c:ptCount val="18"/>
                <c:pt idx="0">
                  <c:v>68</c:v>
                </c:pt>
                <c:pt idx="1">
                  <c:v>265</c:v>
                </c:pt>
                <c:pt idx="2">
                  <c:v>38</c:v>
                </c:pt>
                <c:pt idx="3">
                  <c:v>30</c:v>
                </c:pt>
                <c:pt idx="4">
                  <c:v>67</c:v>
                </c:pt>
                <c:pt idx="5">
                  <c:v>18</c:v>
                </c:pt>
                <c:pt idx="6">
                  <c:v>56</c:v>
                </c:pt>
                <c:pt idx="7">
                  <c:v>78</c:v>
                </c:pt>
                <c:pt idx="8">
                  <c:v>270</c:v>
                </c:pt>
                <c:pt idx="9">
                  <c:v>151</c:v>
                </c:pt>
                <c:pt idx="10">
                  <c:v>34</c:v>
                </c:pt>
                <c:pt idx="11">
                  <c:v>92</c:v>
                </c:pt>
                <c:pt idx="12">
                  <c:v>36</c:v>
                </c:pt>
                <c:pt idx="13">
                  <c:v>6</c:v>
                </c:pt>
                <c:pt idx="14">
                  <c:v>236</c:v>
                </c:pt>
                <c:pt idx="15">
                  <c:v>37</c:v>
                </c:pt>
                <c:pt idx="16">
                  <c:v>15</c:v>
                </c:pt>
                <c:pt idx="17">
                  <c:v>71</c:v>
                </c:pt>
              </c:numCache>
            </c:numRef>
          </c:val>
        </c:ser>
        <c:ser>
          <c:idx val="1"/>
          <c:order val="1"/>
          <c:tx>
            <c:v>Hombre</c:v>
          </c:tx>
          <c:invertIfNegative val="0"/>
          <c:cat>
            <c:strRef>
              <c:f>Sexo!$C$7:$C$24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Sexo!$E$7:$E$24</c:f>
              <c:numCache>
                <c:formatCode>#,##0</c:formatCode>
                <c:ptCount val="18"/>
                <c:pt idx="0">
                  <c:v>98</c:v>
                </c:pt>
                <c:pt idx="1">
                  <c:v>172</c:v>
                </c:pt>
                <c:pt idx="2">
                  <c:v>24</c:v>
                </c:pt>
                <c:pt idx="3">
                  <c:v>22</c:v>
                </c:pt>
                <c:pt idx="4">
                  <c:v>53</c:v>
                </c:pt>
                <c:pt idx="5">
                  <c:v>10</c:v>
                </c:pt>
                <c:pt idx="6">
                  <c:v>30</c:v>
                </c:pt>
                <c:pt idx="7">
                  <c:v>49</c:v>
                </c:pt>
                <c:pt idx="8">
                  <c:v>105</c:v>
                </c:pt>
                <c:pt idx="9">
                  <c:v>103</c:v>
                </c:pt>
                <c:pt idx="10">
                  <c:v>23</c:v>
                </c:pt>
                <c:pt idx="11">
                  <c:v>54</c:v>
                </c:pt>
                <c:pt idx="12">
                  <c:v>22</c:v>
                </c:pt>
                <c:pt idx="13">
                  <c:v>7</c:v>
                </c:pt>
                <c:pt idx="14">
                  <c:v>66</c:v>
                </c:pt>
                <c:pt idx="15">
                  <c:v>25</c:v>
                </c:pt>
                <c:pt idx="16">
                  <c:v>6</c:v>
                </c:pt>
                <c:pt idx="17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49664"/>
        <c:axId val="107251200"/>
      </c:barChart>
      <c:catAx>
        <c:axId val="10724966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251200"/>
        <c:crosses val="autoZero"/>
        <c:auto val="1"/>
        <c:lblAlgn val="ctr"/>
        <c:lblOffset val="100"/>
        <c:noMultiLvlLbl val="0"/>
      </c:catAx>
      <c:valAx>
        <c:axId val="107251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24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08633093525103"/>
          <c:y val="0.52424942263279528"/>
          <c:w val="9.6402877697841713E-2"/>
          <c:h val="0.110854503464203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Pirámide</a:t>
            </a:r>
            <a:r>
              <a:rPr lang="es-ES" baseline="0"/>
              <a:t> edad/distribución por sexos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Sexo!$T$6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Sexo!$S$7:$S$15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Sexo!$T$7:$T$15</c:f>
              <c:numCache>
                <c:formatCode>#,##0</c:formatCode>
                <c:ptCount val="9"/>
                <c:pt idx="0">
                  <c:v>-60</c:v>
                </c:pt>
                <c:pt idx="1">
                  <c:v>-190</c:v>
                </c:pt>
                <c:pt idx="2">
                  <c:v>-343</c:v>
                </c:pt>
                <c:pt idx="3">
                  <c:v>-268</c:v>
                </c:pt>
                <c:pt idx="4">
                  <c:v>-222</c:v>
                </c:pt>
                <c:pt idx="5">
                  <c:v>-271</c:v>
                </c:pt>
                <c:pt idx="6">
                  <c:v>-156</c:v>
                </c:pt>
                <c:pt idx="7">
                  <c:v>-50</c:v>
                </c:pt>
                <c:pt idx="8">
                  <c:v>-13</c:v>
                </c:pt>
              </c:numCache>
            </c:numRef>
          </c:val>
        </c:ser>
        <c:ser>
          <c:idx val="1"/>
          <c:order val="1"/>
          <c:tx>
            <c:strRef>
              <c:f>Sexo!$U$6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Sexo!$S$7:$S$15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Sexo!$U$7:$U$15</c:f>
              <c:numCache>
                <c:formatCode>#,##0</c:formatCode>
                <c:ptCount val="9"/>
                <c:pt idx="0">
                  <c:v>15</c:v>
                </c:pt>
                <c:pt idx="1">
                  <c:v>51</c:v>
                </c:pt>
                <c:pt idx="2">
                  <c:v>133</c:v>
                </c:pt>
                <c:pt idx="3">
                  <c:v>92</c:v>
                </c:pt>
                <c:pt idx="4">
                  <c:v>116</c:v>
                </c:pt>
                <c:pt idx="5">
                  <c:v>200</c:v>
                </c:pt>
                <c:pt idx="6">
                  <c:v>166</c:v>
                </c:pt>
                <c:pt idx="7">
                  <c:v>81</c:v>
                </c:pt>
                <c:pt idx="8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272448"/>
        <c:axId val="107544576"/>
      </c:barChart>
      <c:catAx>
        <c:axId val="107272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low"/>
        <c:crossAx val="107544576"/>
        <c:crosses val="autoZero"/>
        <c:auto val="1"/>
        <c:lblAlgn val="ctr"/>
        <c:lblOffset val="100"/>
        <c:noMultiLvlLbl val="0"/>
      </c:catAx>
      <c:valAx>
        <c:axId val="107544576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10727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380116959064323"/>
          <c:y val="0.4861111111111111"/>
          <c:w val="0.13060428849902544"/>
          <c:h val="0.16666666666666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Mujeres</a:t>
            </a:r>
            <a:r>
              <a:rPr lang="en-US" baseline="0"/>
              <a:t> por Rango de Edad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Sexo!$AD$6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Sexo!$AC$7:$AC$11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Sexo!$AD$7:$AD$11</c:f>
              <c:numCache>
                <c:formatCode>0%</c:formatCode>
                <c:ptCount val="5"/>
                <c:pt idx="0">
                  <c:v>0.8</c:v>
                </c:pt>
                <c:pt idx="1">
                  <c:v>0.74337517433751743</c:v>
                </c:pt>
                <c:pt idx="2">
                  <c:v>0.70200573065902583</c:v>
                </c:pt>
                <c:pt idx="3">
                  <c:v>0.53846153846153844</c:v>
                </c:pt>
                <c:pt idx="4">
                  <c:v>0.33510638297872342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70304"/>
        <c:axId val="107571840"/>
      </c:barChart>
      <c:catAx>
        <c:axId val="107570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571840"/>
        <c:crosses val="autoZero"/>
        <c:auto val="1"/>
        <c:lblAlgn val="ctr"/>
        <c:lblOffset val="100"/>
        <c:noMultiLvlLbl val="0"/>
      </c:catAx>
      <c:valAx>
        <c:axId val="107571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570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19050</xdr:rowOff>
    </xdr:from>
    <xdr:to>
      <xdr:col>12</xdr:col>
      <xdr:colOff>19050</xdr:colOff>
      <xdr:row>25</xdr:row>
      <xdr:rowOff>76200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3</xdr:row>
      <xdr:rowOff>219075</xdr:rowOff>
    </xdr:from>
    <xdr:to>
      <xdr:col>26</xdr:col>
      <xdr:colOff>171450</xdr:colOff>
      <xdr:row>24</xdr:row>
      <xdr:rowOff>161925</xdr:rowOff>
    </xdr:to>
    <xdr:graphicFrame macro="">
      <xdr:nvGraphicFramePr>
        <xdr:cNvPr id="10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257175</xdr:colOff>
      <xdr:row>13</xdr:row>
      <xdr:rowOff>0</xdr:rowOff>
    </xdr:from>
    <xdr:to>
      <xdr:col>34</xdr:col>
      <xdr:colOff>276225</xdr:colOff>
      <xdr:row>27</xdr:row>
      <xdr:rowOff>76200</xdr:rowOff>
    </xdr:to>
    <xdr:graphicFrame macro="">
      <xdr:nvGraphicFramePr>
        <xdr:cNvPr id="102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457200</xdr:colOff>
      <xdr:row>4</xdr:row>
      <xdr:rowOff>133350</xdr:rowOff>
    </xdr:from>
    <xdr:to>
      <xdr:col>69</xdr:col>
      <xdr:colOff>685800</xdr:colOff>
      <xdr:row>28</xdr:row>
      <xdr:rowOff>0</xdr:rowOff>
    </xdr:to>
    <xdr:graphicFrame macro="">
      <xdr:nvGraphicFramePr>
        <xdr:cNvPr id="512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361950</xdr:colOff>
      <xdr:row>5</xdr:row>
      <xdr:rowOff>9525</xdr:rowOff>
    </xdr:from>
    <xdr:to>
      <xdr:col>54</xdr:col>
      <xdr:colOff>752475</xdr:colOff>
      <xdr:row>26</xdr:row>
      <xdr:rowOff>19050</xdr:rowOff>
    </xdr:to>
    <xdr:graphicFrame macro="">
      <xdr:nvGraphicFramePr>
        <xdr:cNvPr id="5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81</xdr:col>
      <xdr:colOff>438150</xdr:colOff>
      <xdr:row>9</xdr:row>
      <xdr:rowOff>9525</xdr:rowOff>
    </xdr:from>
    <xdr:to>
      <xdr:col>88</xdr:col>
      <xdr:colOff>152400</xdr:colOff>
      <xdr:row>25</xdr:row>
      <xdr:rowOff>0</xdr:rowOff>
    </xdr:to>
    <xdr:graphicFrame macro="">
      <xdr:nvGraphicFramePr>
        <xdr:cNvPr id="512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4</xdr:row>
      <xdr:rowOff>85725</xdr:rowOff>
    </xdr:from>
    <xdr:to>
      <xdr:col>15</xdr:col>
      <xdr:colOff>638175</xdr:colOff>
      <xdr:row>25</xdr:row>
      <xdr:rowOff>171450</xdr:rowOff>
    </xdr:to>
    <xdr:graphicFrame macro="">
      <xdr:nvGraphicFramePr>
        <xdr:cNvPr id="512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219075</xdr:colOff>
      <xdr:row>19</xdr:row>
      <xdr:rowOff>19050</xdr:rowOff>
    </xdr:from>
    <xdr:to>
      <xdr:col>24</xdr:col>
      <xdr:colOff>514350</xdr:colOff>
      <xdr:row>33</xdr:row>
      <xdr:rowOff>95250</xdr:rowOff>
    </xdr:to>
    <xdr:graphicFrame macro="">
      <xdr:nvGraphicFramePr>
        <xdr:cNvPr id="5125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266700</xdr:colOff>
      <xdr:row>13</xdr:row>
      <xdr:rowOff>47625</xdr:rowOff>
    </xdr:from>
    <xdr:to>
      <xdr:col>33</xdr:col>
      <xdr:colOff>438150</xdr:colOff>
      <xdr:row>27</xdr:row>
      <xdr:rowOff>123825</xdr:rowOff>
    </xdr:to>
    <xdr:graphicFrame macro="">
      <xdr:nvGraphicFramePr>
        <xdr:cNvPr id="512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266700</xdr:colOff>
      <xdr:row>13</xdr:row>
      <xdr:rowOff>47625</xdr:rowOff>
    </xdr:from>
    <xdr:to>
      <xdr:col>41</xdr:col>
      <xdr:colOff>438150</xdr:colOff>
      <xdr:row>27</xdr:row>
      <xdr:rowOff>123825</xdr:rowOff>
    </xdr:to>
    <xdr:graphicFrame macro="">
      <xdr:nvGraphicFramePr>
        <xdr:cNvPr id="5127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</xdr:row>
      <xdr:rowOff>19050</xdr:rowOff>
    </xdr:from>
    <xdr:to>
      <xdr:col>14</xdr:col>
      <xdr:colOff>323850</xdr:colOff>
      <xdr:row>24</xdr:row>
      <xdr:rowOff>0</xdr:rowOff>
    </xdr:to>
    <xdr:graphicFrame macro="">
      <xdr:nvGraphicFramePr>
        <xdr:cNvPr id="133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1740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6</xdr:col>
      <xdr:colOff>590550</xdr:colOff>
      <xdr:row>33</xdr:row>
      <xdr:rowOff>133350</xdr:rowOff>
    </xdr:to>
    <xdr:graphicFrame macro="">
      <xdr:nvGraphicFramePr>
        <xdr:cNvPr id="2048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4"/>
  <sheetViews>
    <sheetView showGridLines="0" showRowColHeaders="0" topLeftCell="A4" workbookViewId="0">
      <selection activeCell="AK18" sqref="AK18"/>
    </sheetView>
  </sheetViews>
  <sheetFormatPr baseColWidth="10" defaultRowHeight="15" x14ac:dyDescent="0.25"/>
  <cols>
    <col min="1" max="1" width="4.42578125" customWidth="1"/>
    <col min="2" max="2" width="18.42578125" customWidth="1"/>
    <col min="3" max="3" width="11.5703125" bestFit="1" customWidth="1"/>
    <col min="4" max="4" width="9.7109375" bestFit="1" customWidth="1"/>
    <col min="13" max="13" width="6" customWidth="1"/>
    <col min="14" max="14" width="3.140625" customWidth="1"/>
    <col min="15" max="15" width="5.85546875" customWidth="1"/>
    <col min="16" max="16" width="16.7109375" bestFit="1" customWidth="1"/>
    <col min="28" max="28" width="3.140625" customWidth="1"/>
    <col min="29" max="29" width="5.85546875" customWidth="1"/>
    <col min="30" max="30" width="16.7109375" bestFit="1" customWidth="1"/>
  </cols>
  <sheetData>
    <row r="1" spans="2:32" ht="18.75" x14ac:dyDescent="0.25">
      <c r="B1" s="1" t="s">
        <v>26</v>
      </c>
      <c r="N1" s="8"/>
      <c r="AB1" s="8"/>
    </row>
    <row r="4" spans="2:32" ht="24" customHeight="1" x14ac:dyDescent="0.25">
      <c r="B4" s="27" t="s">
        <v>0</v>
      </c>
      <c r="C4" s="28"/>
      <c r="D4" s="7"/>
      <c r="E4" s="7"/>
      <c r="P4" s="27" t="s">
        <v>17</v>
      </c>
      <c r="Q4" s="28"/>
      <c r="AD4" s="27" t="s">
        <v>25</v>
      </c>
      <c r="AE4" s="28"/>
      <c r="AF4" s="28"/>
    </row>
    <row r="5" spans="2:32" ht="14.45" x14ac:dyDescent="0.3">
      <c r="B5" s="2"/>
      <c r="C5" s="2"/>
      <c r="D5" s="2"/>
      <c r="P5" s="2"/>
      <c r="Q5" s="2"/>
      <c r="AD5" s="2"/>
      <c r="AE5" s="2"/>
    </row>
    <row r="6" spans="2:32" x14ac:dyDescent="0.25">
      <c r="B6" s="3" t="s">
        <v>1</v>
      </c>
      <c r="C6" s="3" t="s">
        <v>2</v>
      </c>
      <c r="P6" s="3" t="s">
        <v>1</v>
      </c>
      <c r="Q6" s="3" t="s">
        <v>18</v>
      </c>
      <c r="AD6" s="3" t="s">
        <v>19</v>
      </c>
      <c r="AE6" s="3" t="s">
        <v>20</v>
      </c>
      <c r="AF6" s="3" t="s">
        <v>21</v>
      </c>
    </row>
    <row r="7" spans="2:32" x14ac:dyDescent="0.25">
      <c r="B7" s="5" t="s">
        <v>15</v>
      </c>
      <c r="C7" s="5">
        <v>57.66</v>
      </c>
      <c r="P7" s="5" t="s">
        <v>15</v>
      </c>
      <c r="Q7" s="5">
        <v>30.5</v>
      </c>
      <c r="AD7" s="5" t="s">
        <v>54</v>
      </c>
      <c r="AE7" s="5">
        <v>75</v>
      </c>
      <c r="AF7" s="9">
        <f>(AE7)/AE12</f>
        <v>3.0352084176446782E-2</v>
      </c>
    </row>
    <row r="8" spans="2:32" x14ac:dyDescent="0.25">
      <c r="B8" s="5" t="s">
        <v>3</v>
      </c>
      <c r="C8" s="5">
        <v>46.81</v>
      </c>
      <c r="P8" s="5" t="s">
        <v>3</v>
      </c>
      <c r="Q8" s="5">
        <v>16.489999999999998</v>
      </c>
      <c r="AD8" s="5" t="s">
        <v>55</v>
      </c>
      <c r="AE8" s="5">
        <v>717</v>
      </c>
      <c r="AF8" s="9">
        <f>(AE8)/AE12</f>
        <v>0.29016592472683123</v>
      </c>
    </row>
    <row r="9" spans="2:32" x14ac:dyDescent="0.25">
      <c r="B9" s="5" t="s">
        <v>4</v>
      </c>
      <c r="C9" s="5">
        <v>53.16</v>
      </c>
      <c r="P9" s="5" t="s">
        <v>4</v>
      </c>
      <c r="Q9" s="5">
        <v>23.31</v>
      </c>
      <c r="AD9" s="5" t="s">
        <v>22</v>
      </c>
      <c r="AE9" s="5">
        <v>698</v>
      </c>
      <c r="AF9" s="9">
        <f>(AE9)/AE12</f>
        <v>0.28247673006879803</v>
      </c>
    </row>
    <row r="10" spans="2:32" ht="14.45" x14ac:dyDescent="0.3">
      <c r="B10" s="5" t="s">
        <v>5</v>
      </c>
      <c r="C10" s="5">
        <v>50.95</v>
      </c>
      <c r="P10" s="5" t="s">
        <v>5</v>
      </c>
      <c r="Q10" s="5">
        <v>22.13</v>
      </c>
      <c r="AD10" s="5" t="s">
        <v>23</v>
      </c>
      <c r="AE10" s="5">
        <v>793</v>
      </c>
      <c r="AF10" s="9">
        <f>(AE10)/AE12</f>
        <v>0.320922703358964</v>
      </c>
    </row>
    <row r="11" spans="2:32" ht="14.45" x14ac:dyDescent="0.3">
      <c r="B11" s="5" t="s">
        <v>6</v>
      </c>
      <c r="C11" s="5">
        <v>42.56</v>
      </c>
      <c r="P11" s="5" t="s">
        <v>6</v>
      </c>
      <c r="Q11" s="5">
        <v>11.79</v>
      </c>
      <c r="AD11" s="5" t="s">
        <v>24</v>
      </c>
      <c r="AE11" s="5">
        <v>188</v>
      </c>
      <c r="AF11" s="9">
        <f>(AE11)/AE12</f>
        <v>7.6082557668959938E-2</v>
      </c>
    </row>
    <row r="12" spans="2:32" ht="14.45" x14ac:dyDescent="0.3">
      <c r="B12" s="5" t="s">
        <v>7</v>
      </c>
      <c r="C12" s="5">
        <v>48.37</v>
      </c>
      <c r="P12" s="5" t="s">
        <v>7</v>
      </c>
      <c r="Q12" s="5">
        <v>19.04</v>
      </c>
      <c r="AE12" s="5">
        <f>SUM(AE7:AE11)</f>
        <v>2471</v>
      </c>
      <c r="AF12" s="9">
        <f>SUM(AF7:AF11)</f>
        <v>1</v>
      </c>
    </row>
    <row r="13" spans="2:32" ht="14.45" x14ac:dyDescent="0.3">
      <c r="B13" s="5" t="s">
        <v>63</v>
      </c>
      <c r="C13" s="5">
        <v>46.02</v>
      </c>
      <c r="P13" s="5" t="s">
        <v>63</v>
      </c>
      <c r="Q13" s="5">
        <v>15.41</v>
      </c>
    </row>
    <row r="14" spans="2:32" x14ac:dyDescent="0.25">
      <c r="B14" s="5" t="s">
        <v>65</v>
      </c>
      <c r="C14" s="5">
        <v>50.4</v>
      </c>
      <c r="P14" s="5" t="s">
        <v>65</v>
      </c>
      <c r="Q14" s="5">
        <v>19.98</v>
      </c>
    </row>
    <row r="15" spans="2:32" x14ac:dyDescent="0.25">
      <c r="B15" s="5" t="s">
        <v>8</v>
      </c>
      <c r="C15" s="5">
        <v>44.91</v>
      </c>
      <c r="P15" s="5" t="s">
        <v>8</v>
      </c>
      <c r="Q15" s="5">
        <v>12.78</v>
      </c>
    </row>
    <row r="16" spans="2:32" ht="14.45" x14ac:dyDescent="0.3">
      <c r="B16" s="5" t="s">
        <v>66</v>
      </c>
      <c r="C16" s="5">
        <v>47.81</v>
      </c>
      <c r="P16" s="5" t="s">
        <v>66</v>
      </c>
      <c r="Q16" s="5">
        <v>17.41</v>
      </c>
    </row>
    <row r="17" spans="2:17" ht="14.45" x14ac:dyDescent="0.3">
      <c r="B17" s="5" t="s">
        <v>9</v>
      </c>
      <c r="C17" s="5">
        <v>46.48</v>
      </c>
      <c r="P17" s="5" t="s">
        <v>9</v>
      </c>
      <c r="Q17" s="5">
        <v>16.32</v>
      </c>
    </row>
    <row r="18" spans="2:17" x14ac:dyDescent="0.25">
      <c r="B18" s="5" t="s">
        <v>10</v>
      </c>
      <c r="C18" s="5">
        <v>47.61</v>
      </c>
      <c r="P18" s="5" t="s">
        <v>10</v>
      </c>
      <c r="Q18" s="5">
        <v>16.760000000000002</v>
      </c>
    </row>
    <row r="19" spans="2:17" x14ac:dyDescent="0.25">
      <c r="B19" s="5" t="s">
        <v>64</v>
      </c>
      <c r="C19" s="5">
        <v>45.68</v>
      </c>
      <c r="P19" s="5" t="s">
        <v>64</v>
      </c>
      <c r="Q19" s="5">
        <v>15.81</v>
      </c>
    </row>
    <row r="20" spans="2:17" x14ac:dyDescent="0.25">
      <c r="B20" s="5" t="s">
        <v>11</v>
      </c>
      <c r="C20" s="5">
        <v>52.75</v>
      </c>
      <c r="P20" s="5" t="s">
        <v>11</v>
      </c>
      <c r="Q20" s="5">
        <v>24</v>
      </c>
    </row>
    <row r="21" spans="2:17" x14ac:dyDescent="0.25">
      <c r="B21" s="5" t="s">
        <v>12</v>
      </c>
      <c r="C21" s="5">
        <v>48.05</v>
      </c>
      <c r="P21" s="5" t="s">
        <v>12</v>
      </c>
      <c r="Q21" s="5">
        <v>17.600000000000001</v>
      </c>
    </row>
    <row r="22" spans="2:17" x14ac:dyDescent="0.25">
      <c r="B22" s="5" t="s">
        <v>13</v>
      </c>
      <c r="C22" s="5">
        <v>48.07</v>
      </c>
      <c r="P22" s="5" t="s">
        <v>13</v>
      </c>
      <c r="Q22" s="5">
        <v>16.760000000000002</v>
      </c>
    </row>
    <row r="23" spans="2:17" x14ac:dyDescent="0.25">
      <c r="B23" s="5" t="s">
        <v>14</v>
      </c>
      <c r="C23" s="5">
        <v>47.72</v>
      </c>
      <c r="P23" s="5" t="s">
        <v>14</v>
      </c>
      <c r="Q23" s="5">
        <v>20.14</v>
      </c>
    </row>
    <row r="24" spans="2:17" x14ac:dyDescent="0.25">
      <c r="B24" s="5" t="s">
        <v>16</v>
      </c>
      <c r="C24" s="5">
        <v>42.31</v>
      </c>
      <c r="P24" s="5" t="s">
        <v>16</v>
      </c>
      <c r="Q24" s="5">
        <v>11.97</v>
      </c>
    </row>
  </sheetData>
  <mergeCells count="3">
    <mergeCell ref="B4:C4"/>
    <mergeCell ref="P4:Q4"/>
    <mergeCell ref="AD4:AF4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showRowColHeaders="0" tabSelected="1" topLeftCell="CE1" workbookViewId="0">
      <selection activeCell="D10" sqref="D10"/>
    </sheetView>
  </sheetViews>
  <sheetFormatPr baseColWidth="10" defaultRowHeight="15" x14ac:dyDescent="0.25"/>
  <cols>
    <col min="2" max="2" width="4.5703125" customWidth="1"/>
    <col min="3" max="3" width="16.140625" customWidth="1"/>
    <col min="17" max="17" width="5.140625" customWidth="1"/>
    <col min="18" max="18" width="3.140625" customWidth="1"/>
    <col min="19" max="19" width="16.28515625" customWidth="1"/>
    <col min="20" max="20" width="0.28515625" customWidth="1"/>
    <col min="21" max="25" width="11" customWidth="1"/>
    <col min="26" max="26" width="5.85546875" customWidth="1"/>
    <col min="27" max="27" width="3.140625" customWidth="1"/>
    <col min="28" max="34" width="11" customWidth="1"/>
    <col min="35" max="35" width="3.140625" customWidth="1"/>
    <col min="36" max="42" width="11" customWidth="1"/>
    <col min="43" max="43" width="3.140625" customWidth="1"/>
    <col min="44" max="44" width="16.140625" customWidth="1"/>
    <col min="45" max="45" width="17.42578125" customWidth="1"/>
    <col min="46" max="47" width="10.7109375" customWidth="1"/>
    <col min="56" max="56" width="5.140625" customWidth="1"/>
    <col min="57" max="57" width="3.140625" customWidth="1"/>
    <col min="58" max="58" width="5.85546875" customWidth="1"/>
    <col min="59" max="59" width="16.7109375" bestFit="1" customWidth="1"/>
    <col min="71" max="71" width="3.140625" customWidth="1"/>
    <col min="72" max="72" width="5.85546875" customWidth="1"/>
    <col min="73" max="73" width="16.7109375" bestFit="1" customWidth="1"/>
    <col min="74" max="81" width="5.7109375" customWidth="1"/>
    <col min="89" max="89" width="3.140625" customWidth="1"/>
    <col min="90" max="90" width="5.85546875" customWidth="1"/>
  </cols>
  <sheetData>
    <row r="1" spans="1:89" ht="18.75" x14ac:dyDescent="0.25">
      <c r="C1" s="1" t="s">
        <v>27</v>
      </c>
      <c r="R1" s="8"/>
      <c r="AA1" s="8"/>
      <c r="AI1" s="8"/>
      <c r="AQ1" s="8"/>
      <c r="BE1" s="8"/>
      <c r="BS1" s="8"/>
      <c r="CK1" s="8"/>
    </row>
    <row r="4" spans="1:89" ht="22.5" customHeight="1" x14ac:dyDescent="0.25">
      <c r="C4" s="27" t="s">
        <v>38</v>
      </c>
      <c r="D4" s="28"/>
      <c r="E4" s="2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S4" s="27" t="s">
        <v>39</v>
      </c>
      <c r="T4" s="28"/>
      <c r="U4" s="28"/>
      <c r="V4" s="28"/>
      <c r="W4" s="7"/>
      <c r="X4" s="7"/>
      <c r="Y4" s="7"/>
      <c r="Z4" s="7"/>
      <c r="AB4" s="7"/>
      <c r="AC4" s="27" t="s">
        <v>53</v>
      </c>
      <c r="AD4" s="27"/>
      <c r="AE4" s="28"/>
      <c r="AF4" s="6"/>
      <c r="AG4" s="6"/>
      <c r="AH4" s="6"/>
      <c r="AJ4" s="7"/>
      <c r="AK4" s="27" t="s">
        <v>62</v>
      </c>
      <c r="AL4" s="27"/>
      <c r="AM4" s="28"/>
      <c r="AN4" s="6"/>
      <c r="AO4" s="6"/>
      <c r="AP4" s="6"/>
      <c r="AR4" s="7"/>
      <c r="AS4" s="23"/>
      <c r="AT4" s="23"/>
      <c r="AU4" s="24" t="s">
        <v>30</v>
      </c>
      <c r="AV4" s="25"/>
      <c r="AW4" s="25"/>
      <c r="AX4" s="25"/>
      <c r="AY4" s="25"/>
      <c r="BG4" s="27" t="s">
        <v>31</v>
      </c>
      <c r="BH4" s="28"/>
      <c r="BI4" s="28"/>
      <c r="BU4" s="31" t="s">
        <v>32</v>
      </c>
      <c r="BV4" s="32"/>
      <c r="BW4" s="32"/>
      <c r="BX4" s="32"/>
      <c r="BY4" s="32"/>
      <c r="BZ4" s="32"/>
      <c r="CA4" s="32"/>
      <c r="CB4" s="32"/>
      <c r="CC4" s="32"/>
    </row>
    <row r="5" spans="1:89" ht="14.45" x14ac:dyDescent="0.3">
      <c r="C5" s="2"/>
      <c r="D5" s="2"/>
      <c r="S5" s="2"/>
      <c r="T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BG5" s="2"/>
      <c r="BH5" s="2"/>
    </row>
    <row r="6" spans="1:89" ht="18" customHeight="1" x14ac:dyDescent="0.25">
      <c r="C6" s="3" t="s">
        <v>1</v>
      </c>
      <c r="D6" s="3" t="s">
        <v>29</v>
      </c>
      <c r="E6" s="3" t="s">
        <v>28</v>
      </c>
      <c r="F6" s="3" t="s">
        <v>37</v>
      </c>
      <c r="G6" s="3" t="s">
        <v>68</v>
      </c>
      <c r="H6" s="4"/>
      <c r="I6" s="4"/>
      <c r="J6" s="4"/>
      <c r="K6" s="4"/>
      <c r="L6" s="4"/>
      <c r="M6" s="4"/>
      <c r="N6" s="4"/>
      <c r="O6" s="4"/>
      <c r="P6" s="4"/>
      <c r="S6" s="3" t="s">
        <v>19</v>
      </c>
      <c r="T6" s="3" t="s">
        <v>29</v>
      </c>
      <c r="U6" s="3" t="s">
        <v>28</v>
      </c>
      <c r="V6" s="3" t="s">
        <v>29</v>
      </c>
      <c r="W6" s="3" t="s">
        <v>37</v>
      </c>
      <c r="AC6" s="3" t="s">
        <v>19</v>
      </c>
      <c r="AD6" s="3" t="s">
        <v>52</v>
      </c>
      <c r="AE6" s="3" t="s">
        <v>29</v>
      </c>
      <c r="AF6" s="3" t="s">
        <v>69</v>
      </c>
      <c r="AG6" s="4"/>
      <c r="AH6" s="4"/>
      <c r="AK6" s="3" t="s">
        <v>19</v>
      </c>
      <c r="AL6" s="3" t="s">
        <v>52</v>
      </c>
      <c r="AM6" s="3" t="s">
        <v>28</v>
      </c>
      <c r="AN6" s="3" t="s">
        <v>69</v>
      </c>
      <c r="AO6" s="4"/>
      <c r="AP6" s="4"/>
      <c r="AS6" s="3" t="s">
        <v>1</v>
      </c>
      <c r="AT6" s="3" t="s">
        <v>29</v>
      </c>
      <c r="AU6" s="3" t="s">
        <v>28</v>
      </c>
      <c r="BG6" s="3" t="s">
        <v>1</v>
      </c>
      <c r="BH6" s="3" t="s">
        <v>29</v>
      </c>
      <c r="BI6" s="3" t="s">
        <v>28</v>
      </c>
      <c r="BU6" s="2"/>
      <c r="BV6" s="29" t="s">
        <v>33</v>
      </c>
      <c r="BW6" s="30"/>
      <c r="BX6" s="29" t="s">
        <v>34</v>
      </c>
      <c r="BY6" s="30"/>
      <c r="BZ6" s="29" t="s">
        <v>35</v>
      </c>
      <c r="CA6" s="30"/>
      <c r="CB6" s="29" t="s">
        <v>36</v>
      </c>
      <c r="CC6" s="30"/>
    </row>
    <row r="7" spans="1:89" ht="15" customHeight="1" x14ac:dyDescent="0.25">
      <c r="A7" s="18"/>
      <c r="B7" s="10"/>
      <c r="C7" s="5" t="s">
        <v>15</v>
      </c>
      <c r="D7" s="5">
        <v>68</v>
      </c>
      <c r="E7" s="5">
        <v>98</v>
      </c>
      <c r="F7" s="5">
        <f>D7+E7</f>
        <v>166</v>
      </c>
      <c r="G7" s="9">
        <f>D7/F7</f>
        <v>0.40963855421686746</v>
      </c>
      <c r="H7" s="12"/>
      <c r="I7" s="12"/>
      <c r="J7" s="12"/>
      <c r="K7" s="12"/>
      <c r="L7" s="12"/>
      <c r="M7" s="12"/>
      <c r="N7" s="12"/>
      <c r="O7" s="12"/>
      <c r="P7" s="12"/>
      <c r="S7" s="5" t="s">
        <v>40</v>
      </c>
      <c r="T7" s="5">
        <f>-V7</f>
        <v>-60</v>
      </c>
      <c r="U7" s="5">
        <v>15</v>
      </c>
      <c r="V7" s="5">
        <v>60</v>
      </c>
      <c r="W7" s="5">
        <f>U7+V7</f>
        <v>75</v>
      </c>
      <c r="AC7" s="5" t="s">
        <v>54</v>
      </c>
      <c r="AD7" s="9">
        <f t="shared" ref="AD7:AD12" si="0">AE7/AF7</f>
        <v>0.8</v>
      </c>
      <c r="AE7" s="5">
        <v>60</v>
      </c>
      <c r="AF7" s="5">
        <f>AE7+U7</f>
        <v>75</v>
      </c>
      <c r="AG7" s="12"/>
      <c r="AH7" s="12"/>
      <c r="AK7" s="5" t="s">
        <v>54</v>
      </c>
      <c r="AL7" s="9">
        <f>AM7/AF7</f>
        <v>0.2</v>
      </c>
      <c r="AM7" s="5">
        <v>15</v>
      </c>
      <c r="AN7" s="5">
        <f>AF7</f>
        <v>75</v>
      </c>
      <c r="AO7" s="12"/>
      <c r="AP7" s="12"/>
      <c r="AS7" s="5" t="s">
        <v>15</v>
      </c>
      <c r="AT7" s="15">
        <v>29.13</v>
      </c>
      <c r="AU7" s="15">
        <v>31.45</v>
      </c>
      <c r="BG7" s="5" t="s">
        <v>15</v>
      </c>
      <c r="BH7" s="5">
        <v>56.04</v>
      </c>
      <c r="BI7" s="5">
        <v>59.27</v>
      </c>
      <c r="BU7" s="3" t="s">
        <v>1</v>
      </c>
      <c r="BV7" s="3" t="s">
        <v>29</v>
      </c>
      <c r="BW7" s="3" t="s">
        <v>28</v>
      </c>
      <c r="BX7" s="3" t="s">
        <v>29</v>
      </c>
      <c r="BY7" s="3" t="s">
        <v>28</v>
      </c>
      <c r="BZ7" s="3" t="s">
        <v>29</v>
      </c>
      <c r="CA7" s="3" t="s">
        <v>28</v>
      </c>
      <c r="CB7" s="3" t="s">
        <v>29</v>
      </c>
      <c r="CC7" s="3" t="s">
        <v>28</v>
      </c>
      <c r="CE7" s="3" t="s">
        <v>37</v>
      </c>
      <c r="CF7" s="3" t="s">
        <v>29</v>
      </c>
      <c r="CG7" s="3" t="s">
        <v>28</v>
      </c>
    </row>
    <row r="8" spans="1:89" x14ac:dyDescent="0.25">
      <c r="A8" s="18"/>
      <c r="B8" s="10"/>
      <c r="C8" s="5" t="s">
        <v>3</v>
      </c>
      <c r="D8" s="5">
        <v>265</v>
      </c>
      <c r="E8" s="5">
        <v>172</v>
      </c>
      <c r="F8" s="5">
        <f t="shared" ref="F8:F24" si="1">D8+E8</f>
        <v>437</v>
      </c>
      <c r="G8" s="9">
        <f t="shared" ref="G8:G24" si="2">D8/F8</f>
        <v>0.60640732265446229</v>
      </c>
      <c r="H8" s="12"/>
      <c r="I8" s="12"/>
      <c r="J8" s="12"/>
      <c r="K8" s="12"/>
      <c r="L8" s="12"/>
      <c r="M8" s="12"/>
      <c r="N8" s="12"/>
      <c r="O8" s="12"/>
      <c r="P8" s="12"/>
      <c r="S8" s="5" t="s">
        <v>41</v>
      </c>
      <c r="T8" s="5">
        <f t="shared" ref="T8:T15" si="3">-V8</f>
        <v>-190</v>
      </c>
      <c r="U8" s="5">
        <v>51</v>
      </c>
      <c r="V8" s="5">
        <v>190</v>
      </c>
      <c r="W8" s="5">
        <f t="shared" ref="W8:W15" si="4">U8+V8</f>
        <v>241</v>
      </c>
      <c r="AC8" s="5" t="s">
        <v>55</v>
      </c>
      <c r="AD8" s="9">
        <f t="shared" si="0"/>
        <v>0.74337517433751743</v>
      </c>
      <c r="AE8" s="5">
        <v>533</v>
      </c>
      <c r="AF8" s="5">
        <f>AE8+U8+U9</f>
        <v>717</v>
      </c>
      <c r="AG8" s="12"/>
      <c r="AH8" s="12"/>
      <c r="AK8" s="5" t="s">
        <v>55</v>
      </c>
      <c r="AL8" s="9">
        <f>AM8/AF8</f>
        <v>0.25662482566248257</v>
      </c>
      <c r="AM8" s="5">
        <v>184</v>
      </c>
      <c r="AN8" s="5">
        <f>AF8</f>
        <v>717</v>
      </c>
      <c r="AO8" s="12"/>
      <c r="AP8" s="12"/>
      <c r="AS8" s="5" t="s">
        <v>3</v>
      </c>
      <c r="AT8" s="15">
        <v>14.36</v>
      </c>
      <c r="AU8" s="15">
        <v>19.78</v>
      </c>
      <c r="BG8" s="5" t="s">
        <v>3</v>
      </c>
      <c r="BH8" s="5">
        <v>44.03</v>
      </c>
      <c r="BI8" s="5">
        <v>49.59</v>
      </c>
      <c r="BU8" s="5" t="s">
        <v>15</v>
      </c>
      <c r="BV8" s="5">
        <v>8</v>
      </c>
      <c r="BW8" s="5">
        <v>20</v>
      </c>
      <c r="BX8" s="5"/>
      <c r="BY8" s="5">
        <v>2</v>
      </c>
      <c r="BZ8" s="5"/>
      <c r="CA8" s="5"/>
      <c r="CB8" s="5"/>
      <c r="CC8" s="5"/>
      <c r="CE8" s="11">
        <f>CF8+CG8</f>
        <v>117</v>
      </c>
      <c r="CF8" s="11">
        <f>SUM(BV8:BV25)+SUM(BX8:BX25)+SUM(BZ8:BZ25)+SUM(CB8:CB25)</f>
        <v>41</v>
      </c>
      <c r="CG8" s="11">
        <f>SUM(BW8:BW25)+SUM(BY8:BY25)+SUM(CA8:CA25)+SUM(CC8:CC25)</f>
        <v>76</v>
      </c>
    </row>
    <row r="9" spans="1:89" x14ac:dyDescent="0.25">
      <c r="A9" s="18"/>
      <c r="B9" s="10"/>
      <c r="C9" s="5" t="s">
        <v>4</v>
      </c>
      <c r="D9" s="5">
        <v>38</v>
      </c>
      <c r="E9" s="5">
        <v>24</v>
      </c>
      <c r="F9" s="5">
        <f t="shared" si="1"/>
        <v>62</v>
      </c>
      <c r="G9" s="9">
        <f t="shared" si="2"/>
        <v>0.61290322580645162</v>
      </c>
      <c r="H9" s="12"/>
      <c r="I9" s="12"/>
      <c r="J9" s="12"/>
      <c r="K9" s="12"/>
      <c r="L9" s="12"/>
      <c r="M9" s="12"/>
      <c r="N9" s="12"/>
      <c r="O9" s="12"/>
      <c r="P9" s="12"/>
      <c r="S9" s="5" t="s">
        <v>42</v>
      </c>
      <c r="T9" s="5">
        <f t="shared" si="3"/>
        <v>-343</v>
      </c>
      <c r="U9" s="5">
        <v>133</v>
      </c>
      <c r="V9" s="5">
        <v>343</v>
      </c>
      <c r="W9" s="5">
        <f t="shared" si="4"/>
        <v>476</v>
      </c>
      <c r="X9" s="10"/>
      <c r="AC9" s="5" t="s">
        <v>22</v>
      </c>
      <c r="AD9" s="9">
        <f t="shared" si="0"/>
        <v>0.70200573065902583</v>
      </c>
      <c r="AE9" s="5">
        <v>490</v>
      </c>
      <c r="AF9" s="5">
        <f>AE9+U10+U11</f>
        <v>698</v>
      </c>
      <c r="AG9" s="12"/>
      <c r="AH9" s="12"/>
      <c r="AK9" s="5" t="s">
        <v>22</v>
      </c>
      <c r="AL9" s="9">
        <f>AM9/AF9</f>
        <v>0.29799426934097423</v>
      </c>
      <c r="AM9" s="5">
        <v>208</v>
      </c>
      <c r="AN9" s="5">
        <f>AF9</f>
        <v>698</v>
      </c>
      <c r="AO9" s="12"/>
      <c r="AP9" s="12"/>
      <c r="AS9" s="5" t="s">
        <v>4</v>
      </c>
      <c r="AT9" s="15">
        <v>20.87</v>
      </c>
      <c r="AU9" s="15">
        <v>27.17</v>
      </c>
      <c r="BG9" s="5" t="s">
        <v>4</v>
      </c>
      <c r="BH9" s="5">
        <v>50.24</v>
      </c>
      <c r="BI9" s="5">
        <v>56.08</v>
      </c>
      <c r="BU9" s="5" t="s">
        <v>3</v>
      </c>
      <c r="BV9" s="5"/>
      <c r="BW9" s="5"/>
      <c r="BX9" s="5">
        <v>3</v>
      </c>
      <c r="BY9" s="5">
        <v>5</v>
      </c>
      <c r="BZ9" s="5">
        <v>2</v>
      </c>
      <c r="CA9" s="5">
        <v>4</v>
      </c>
      <c r="CB9" s="5"/>
      <c r="CC9" s="5">
        <v>1</v>
      </c>
    </row>
    <row r="10" spans="1:89" x14ac:dyDescent="0.25">
      <c r="A10" s="18"/>
      <c r="B10" s="10"/>
      <c r="C10" s="5" t="s">
        <v>5</v>
      </c>
      <c r="D10" s="5">
        <v>30</v>
      </c>
      <c r="E10" s="5">
        <v>22</v>
      </c>
      <c r="F10" s="5">
        <f t="shared" si="1"/>
        <v>52</v>
      </c>
      <c r="G10" s="9">
        <f t="shared" si="2"/>
        <v>0.57692307692307687</v>
      </c>
      <c r="H10" s="12"/>
      <c r="I10" s="12"/>
      <c r="J10" s="12"/>
      <c r="K10" s="12"/>
      <c r="L10" s="12"/>
      <c r="M10" s="12"/>
      <c r="N10" s="12"/>
      <c r="O10" s="12"/>
      <c r="P10" s="12"/>
      <c r="S10" s="5" t="s">
        <v>43</v>
      </c>
      <c r="T10" s="5">
        <f t="shared" si="3"/>
        <v>-268</v>
      </c>
      <c r="U10" s="5">
        <v>92</v>
      </c>
      <c r="V10" s="5">
        <v>268</v>
      </c>
      <c r="W10" s="5">
        <f t="shared" si="4"/>
        <v>360</v>
      </c>
      <c r="AC10" s="5" t="s">
        <v>23</v>
      </c>
      <c r="AD10" s="9">
        <f t="shared" si="0"/>
        <v>0.53846153846153844</v>
      </c>
      <c r="AE10" s="5">
        <v>427</v>
      </c>
      <c r="AF10" s="5">
        <f>AE10+U12+U13</f>
        <v>793</v>
      </c>
      <c r="AG10" s="12"/>
      <c r="AH10" s="12"/>
      <c r="AK10" s="5" t="s">
        <v>23</v>
      </c>
      <c r="AL10" s="9">
        <f>AM10/AF10</f>
        <v>0.46153846153846156</v>
      </c>
      <c r="AM10" s="5">
        <v>366</v>
      </c>
      <c r="AN10" s="5">
        <f>AF10</f>
        <v>793</v>
      </c>
      <c r="AO10" s="12"/>
      <c r="AP10" s="12"/>
      <c r="AS10" s="5" t="s">
        <v>5</v>
      </c>
      <c r="AT10" s="15">
        <v>22.73</v>
      </c>
      <c r="AU10" s="15">
        <v>21.32</v>
      </c>
      <c r="BG10" s="5" t="s">
        <v>5</v>
      </c>
      <c r="BH10" s="5">
        <v>51.57</v>
      </c>
      <c r="BI10" s="5">
        <v>50.32</v>
      </c>
      <c r="BU10" s="5" t="s">
        <v>4</v>
      </c>
      <c r="BV10" s="5"/>
      <c r="BW10" s="5"/>
      <c r="BX10" s="5"/>
      <c r="BY10" s="5">
        <v>2</v>
      </c>
      <c r="BZ10" s="5"/>
      <c r="CA10" s="5"/>
      <c r="CB10" s="5"/>
      <c r="CC10" s="5">
        <v>1</v>
      </c>
    </row>
    <row r="11" spans="1:89" ht="14.45" x14ac:dyDescent="0.3">
      <c r="A11" s="18"/>
      <c r="B11" s="10"/>
      <c r="C11" s="5" t="s">
        <v>6</v>
      </c>
      <c r="D11" s="5">
        <v>67</v>
      </c>
      <c r="E11" s="5">
        <v>53</v>
      </c>
      <c r="F11" s="5">
        <f t="shared" si="1"/>
        <v>120</v>
      </c>
      <c r="G11" s="9">
        <f t="shared" si="2"/>
        <v>0.55833333333333335</v>
      </c>
      <c r="H11" s="12"/>
      <c r="I11" s="12"/>
      <c r="J11" s="12"/>
      <c r="K11" s="12"/>
      <c r="L11" s="12"/>
      <c r="M11" s="12"/>
      <c r="N11" s="12"/>
      <c r="O11" s="12"/>
      <c r="P11" s="12"/>
      <c r="S11" s="5" t="s">
        <v>44</v>
      </c>
      <c r="T11" s="5">
        <f t="shared" si="3"/>
        <v>-222</v>
      </c>
      <c r="U11" s="5">
        <v>116</v>
      </c>
      <c r="V11" s="5">
        <v>222</v>
      </c>
      <c r="W11" s="5">
        <f t="shared" si="4"/>
        <v>338</v>
      </c>
      <c r="AC11" s="5" t="s">
        <v>24</v>
      </c>
      <c r="AD11" s="9">
        <f t="shared" si="0"/>
        <v>0.33510638297872342</v>
      </c>
      <c r="AE11" s="5">
        <v>63</v>
      </c>
      <c r="AF11" s="5">
        <f>AE11+U14+U15</f>
        <v>188</v>
      </c>
      <c r="AG11" s="12"/>
      <c r="AH11" s="12"/>
      <c r="AK11" s="5" t="s">
        <v>24</v>
      </c>
      <c r="AL11" s="9">
        <f>AM11/AF11</f>
        <v>0.66489361702127658</v>
      </c>
      <c r="AM11" s="5">
        <v>125</v>
      </c>
      <c r="AN11" s="5">
        <f>AF11</f>
        <v>188</v>
      </c>
      <c r="AO11" s="12"/>
      <c r="AP11" s="12"/>
      <c r="AS11" s="5" t="s">
        <v>6</v>
      </c>
      <c r="AT11" s="15">
        <v>9.8699999999999992</v>
      </c>
      <c r="AU11" s="15">
        <v>14.23</v>
      </c>
      <c r="BG11" s="5" t="s">
        <v>6</v>
      </c>
      <c r="BH11" s="5">
        <v>40.130000000000003</v>
      </c>
      <c r="BI11" s="5">
        <v>44.98</v>
      </c>
      <c r="BU11" s="5" t="s">
        <v>5</v>
      </c>
      <c r="BV11" s="5"/>
      <c r="BW11" s="5"/>
      <c r="BX11" s="5"/>
      <c r="BY11" s="5"/>
      <c r="BZ11" s="5">
        <v>1</v>
      </c>
      <c r="CA11" s="5"/>
      <c r="CB11" s="5">
        <v>1</v>
      </c>
      <c r="CC11" s="5"/>
    </row>
    <row r="12" spans="1:89" ht="14.45" x14ac:dyDescent="0.3">
      <c r="A12" s="18"/>
      <c r="B12" s="10"/>
      <c r="C12" s="5" t="s">
        <v>7</v>
      </c>
      <c r="D12" s="5">
        <v>18</v>
      </c>
      <c r="E12" s="5">
        <v>10</v>
      </c>
      <c r="F12" s="5">
        <f t="shared" si="1"/>
        <v>28</v>
      </c>
      <c r="G12" s="9">
        <f t="shared" si="2"/>
        <v>0.6428571428571429</v>
      </c>
      <c r="H12" s="12"/>
      <c r="I12" s="12"/>
      <c r="J12" s="12"/>
      <c r="K12" s="12"/>
      <c r="L12" s="12"/>
      <c r="M12" s="12"/>
      <c r="N12" s="12"/>
      <c r="O12" s="12"/>
      <c r="P12" s="12"/>
      <c r="S12" s="5" t="s">
        <v>45</v>
      </c>
      <c r="T12" s="5">
        <f t="shared" si="3"/>
        <v>-271</v>
      </c>
      <c r="U12" s="5">
        <v>200</v>
      </c>
      <c r="V12" s="5">
        <v>271</v>
      </c>
      <c r="W12" s="5">
        <f t="shared" si="4"/>
        <v>471</v>
      </c>
      <c r="AC12" s="5" t="s">
        <v>37</v>
      </c>
      <c r="AD12" s="9">
        <f t="shared" si="0"/>
        <v>0.63658437879401053</v>
      </c>
      <c r="AE12" s="5">
        <f>SUM(AE7:AE11)</f>
        <v>1573</v>
      </c>
      <c r="AF12" s="5">
        <f>AF7+AF8+AF9+AF10+AF11</f>
        <v>2471</v>
      </c>
      <c r="AH12" s="12"/>
      <c r="AK12" s="5" t="s">
        <v>37</v>
      </c>
      <c r="AL12" s="9">
        <f>AM12/AN12</f>
        <v>0.36341562120598947</v>
      </c>
      <c r="AM12" s="5">
        <f>SUM(AM7:AM11)</f>
        <v>898</v>
      </c>
      <c r="AN12" s="5">
        <f>AN7+AN8+AN9+AN10+AN11</f>
        <v>2471</v>
      </c>
      <c r="AP12" s="12"/>
      <c r="AS12" s="5" t="s">
        <v>7</v>
      </c>
      <c r="AT12" s="15">
        <v>19.440000000000001</v>
      </c>
      <c r="AU12" s="15">
        <v>18.3</v>
      </c>
      <c r="BG12" s="5" t="s">
        <v>7</v>
      </c>
      <c r="BH12" s="5">
        <v>48.83</v>
      </c>
      <c r="BI12" s="5">
        <v>47.9</v>
      </c>
      <c r="BU12" s="5" t="s">
        <v>6</v>
      </c>
      <c r="BV12" s="5"/>
      <c r="BW12" s="5"/>
      <c r="BX12" s="5">
        <v>1</v>
      </c>
      <c r="BY12" s="5">
        <v>1</v>
      </c>
      <c r="BZ12" s="5">
        <v>1</v>
      </c>
      <c r="CA12" s="5"/>
      <c r="CB12" s="5"/>
      <c r="CC12" s="5">
        <v>1</v>
      </c>
    </row>
    <row r="13" spans="1:89" ht="14.45" x14ac:dyDescent="0.3">
      <c r="A13" s="18"/>
      <c r="B13" s="10"/>
      <c r="C13" s="5" t="s">
        <v>63</v>
      </c>
      <c r="D13" s="5">
        <v>56</v>
      </c>
      <c r="E13" s="5">
        <v>30</v>
      </c>
      <c r="F13" s="5">
        <f t="shared" si="1"/>
        <v>86</v>
      </c>
      <c r="G13" s="9">
        <f t="shared" si="2"/>
        <v>0.65116279069767447</v>
      </c>
      <c r="H13" s="12"/>
      <c r="I13" s="12"/>
      <c r="J13" s="12"/>
      <c r="K13" s="12"/>
      <c r="L13" s="12"/>
      <c r="M13" s="12"/>
      <c r="N13" s="12"/>
      <c r="O13" s="12"/>
      <c r="P13" s="12"/>
      <c r="S13" s="5" t="s">
        <v>46</v>
      </c>
      <c r="T13" s="5">
        <f t="shared" si="3"/>
        <v>-156</v>
      </c>
      <c r="U13" s="5">
        <v>166</v>
      </c>
      <c r="V13" s="5">
        <v>156</v>
      </c>
      <c r="W13" s="5">
        <f t="shared" si="4"/>
        <v>322</v>
      </c>
      <c r="X13" s="10"/>
      <c r="AH13" s="12"/>
      <c r="AP13" s="12"/>
      <c r="AS13" s="5" t="s">
        <v>63</v>
      </c>
      <c r="AT13" s="15">
        <v>12.36</v>
      </c>
      <c r="AU13" s="15">
        <v>21.1</v>
      </c>
      <c r="BG13" s="5" t="s">
        <v>63</v>
      </c>
      <c r="BH13" s="5">
        <v>41.91</v>
      </c>
      <c r="BI13" s="5">
        <v>50.13</v>
      </c>
      <c r="BU13" s="5" t="s">
        <v>7</v>
      </c>
      <c r="BV13" s="5"/>
      <c r="BW13" s="5"/>
      <c r="BX13" s="5"/>
      <c r="BY13" s="5"/>
      <c r="BZ13" s="5"/>
      <c r="CA13" s="5"/>
      <c r="CB13" s="5">
        <v>1</v>
      </c>
      <c r="CC13" s="5"/>
    </row>
    <row r="14" spans="1:89" x14ac:dyDescent="0.25">
      <c r="A14" s="18"/>
      <c r="B14" s="10"/>
      <c r="C14" s="5" t="s">
        <v>65</v>
      </c>
      <c r="D14" s="5">
        <v>78</v>
      </c>
      <c r="E14" s="5">
        <v>49</v>
      </c>
      <c r="F14" s="5">
        <f t="shared" si="1"/>
        <v>127</v>
      </c>
      <c r="G14" s="9">
        <f t="shared" si="2"/>
        <v>0.61417322834645671</v>
      </c>
      <c r="H14" s="12"/>
      <c r="I14" s="12"/>
      <c r="J14" s="12"/>
      <c r="K14" s="12"/>
      <c r="L14" s="12"/>
      <c r="M14" s="12"/>
      <c r="N14" s="12"/>
      <c r="O14" s="12"/>
      <c r="P14" s="12"/>
      <c r="S14" s="5" t="s">
        <v>47</v>
      </c>
      <c r="T14" s="5">
        <f t="shared" si="3"/>
        <v>-50</v>
      </c>
      <c r="U14" s="5">
        <v>81</v>
      </c>
      <c r="V14" s="5">
        <v>50</v>
      </c>
      <c r="W14" s="5">
        <f t="shared" si="4"/>
        <v>131</v>
      </c>
      <c r="AH14" s="12"/>
      <c r="AP14" s="12"/>
      <c r="AS14" s="5" t="s">
        <v>65</v>
      </c>
      <c r="AT14" s="15">
        <v>17.670000000000002</v>
      </c>
      <c r="AU14" s="15">
        <v>23.65</v>
      </c>
      <c r="BG14" s="5" t="s">
        <v>65</v>
      </c>
      <c r="BH14" s="5">
        <v>47.03</v>
      </c>
      <c r="BI14" s="5">
        <v>53.76</v>
      </c>
      <c r="BU14" s="5" t="s">
        <v>63</v>
      </c>
      <c r="BV14" s="5"/>
      <c r="BW14" s="5"/>
      <c r="BX14" s="5">
        <v>2</v>
      </c>
      <c r="BY14" s="5">
        <v>3</v>
      </c>
      <c r="BZ14" s="5"/>
      <c r="CA14" s="5"/>
      <c r="CB14" s="5"/>
      <c r="CC14" s="5">
        <v>1</v>
      </c>
    </row>
    <row r="15" spans="1:89" x14ac:dyDescent="0.25">
      <c r="A15" s="18"/>
      <c r="B15" s="10"/>
      <c r="C15" s="5" t="s">
        <v>8</v>
      </c>
      <c r="D15" s="5">
        <v>270</v>
      </c>
      <c r="E15" s="5">
        <v>105</v>
      </c>
      <c r="F15" s="5">
        <f t="shared" si="1"/>
        <v>375</v>
      </c>
      <c r="G15" s="9">
        <f t="shared" si="2"/>
        <v>0.72</v>
      </c>
      <c r="H15" s="12"/>
      <c r="I15" s="12"/>
      <c r="J15" s="12"/>
      <c r="K15" s="12"/>
      <c r="L15" s="12"/>
      <c r="M15" s="12"/>
      <c r="N15" s="12"/>
      <c r="O15" s="12"/>
      <c r="P15" s="12"/>
      <c r="S15" s="5" t="s">
        <v>48</v>
      </c>
      <c r="T15" s="5">
        <f t="shared" si="3"/>
        <v>-13</v>
      </c>
      <c r="U15" s="5">
        <v>44</v>
      </c>
      <c r="V15" s="5">
        <v>13</v>
      </c>
      <c r="W15" s="5">
        <f t="shared" si="4"/>
        <v>57</v>
      </c>
      <c r="X15" s="10"/>
      <c r="AH15" s="12"/>
      <c r="AP15" s="12"/>
      <c r="AS15" s="5" t="s">
        <v>8</v>
      </c>
      <c r="AT15" s="15">
        <v>11.74</v>
      </c>
      <c r="AU15" s="15">
        <v>15.45</v>
      </c>
      <c r="BG15" s="5" t="s">
        <v>8</v>
      </c>
      <c r="BH15" s="5">
        <v>44.75</v>
      </c>
      <c r="BI15" s="5">
        <v>45.07</v>
      </c>
      <c r="BU15" s="5" t="s">
        <v>65</v>
      </c>
      <c r="BV15" s="5"/>
      <c r="BW15" s="5"/>
      <c r="BX15" s="5">
        <v>2</v>
      </c>
      <c r="BY15" s="5">
        <v>7</v>
      </c>
      <c r="BZ15" s="5"/>
      <c r="CA15" s="5">
        <v>1</v>
      </c>
      <c r="CB15" s="5">
        <v>1</v>
      </c>
      <c r="CC15" s="5"/>
    </row>
    <row r="16" spans="1:89" x14ac:dyDescent="0.25">
      <c r="A16" s="18"/>
      <c r="B16" s="10"/>
      <c r="C16" s="5" t="s">
        <v>66</v>
      </c>
      <c r="D16" s="5">
        <v>151</v>
      </c>
      <c r="E16" s="5">
        <v>103</v>
      </c>
      <c r="F16" s="5">
        <f t="shared" si="1"/>
        <v>254</v>
      </c>
      <c r="G16" s="9">
        <f t="shared" si="2"/>
        <v>0.59448818897637801</v>
      </c>
      <c r="H16" s="12"/>
      <c r="I16" s="12"/>
      <c r="J16" s="12"/>
      <c r="K16" s="12"/>
      <c r="L16" s="12"/>
      <c r="M16" s="12"/>
      <c r="N16" s="12"/>
      <c r="O16" s="12"/>
      <c r="P16" s="12"/>
      <c r="S16" s="5" t="s">
        <v>37</v>
      </c>
      <c r="T16" s="5"/>
      <c r="U16" s="5">
        <f>U7+U8+U9+U10+U11+U12+U13+U14+U15</f>
        <v>898</v>
      </c>
      <c r="V16" s="5">
        <f>V7+V8+V9+V10+V11+V12+V13+V14+V15</f>
        <v>1573</v>
      </c>
      <c r="W16" s="5">
        <f>V16+U16</f>
        <v>2471</v>
      </c>
      <c r="AS16" s="5" t="s">
        <v>66</v>
      </c>
      <c r="AT16" s="15">
        <v>15.04</v>
      </c>
      <c r="AU16" s="15">
        <v>20.88</v>
      </c>
      <c r="BG16" s="5" t="s">
        <v>66</v>
      </c>
      <c r="BH16" s="5">
        <v>44.74</v>
      </c>
      <c r="BI16" s="5">
        <v>50.88</v>
      </c>
      <c r="BU16" s="5" t="s">
        <v>8</v>
      </c>
      <c r="BV16" s="5"/>
      <c r="BW16" s="5"/>
      <c r="BX16" s="5">
        <v>1</v>
      </c>
      <c r="BY16" s="5">
        <v>3</v>
      </c>
      <c r="BZ16" s="5">
        <v>4</v>
      </c>
      <c r="CA16" s="5">
        <v>2</v>
      </c>
      <c r="CB16" s="5"/>
      <c r="CC16" s="5">
        <v>1</v>
      </c>
    </row>
    <row r="17" spans="1:82" x14ac:dyDescent="0.25">
      <c r="A17" s="18"/>
      <c r="B17" s="10"/>
      <c r="C17" s="5" t="s">
        <v>9</v>
      </c>
      <c r="D17" s="5">
        <v>34</v>
      </c>
      <c r="E17" s="5">
        <v>23</v>
      </c>
      <c r="F17" s="5">
        <f t="shared" si="1"/>
        <v>57</v>
      </c>
      <c r="G17" s="9">
        <f t="shared" si="2"/>
        <v>0.59649122807017541</v>
      </c>
      <c r="H17" s="12"/>
      <c r="I17" s="12"/>
      <c r="J17" s="12"/>
      <c r="K17" s="12"/>
      <c r="L17" s="12"/>
      <c r="M17" s="12"/>
      <c r="N17" s="12"/>
      <c r="O17" s="12"/>
      <c r="P17" s="12"/>
      <c r="AS17" s="5" t="s">
        <v>9</v>
      </c>
      <c r="AT17" s="15">
        <v>12.59</v>
      </c>
      <c r="AU17" s="15">
        <v>21.83</v>
      </c>
      <c r="BG17" s="5" t="s">
        <v>9</v>
      </c>
      <c r="BH17" s="5">
        <v>42.26</v>
      </c>
      <c r="BI17" s="5">
        <v>50.7</v>
      </c>
      <c r="BU17" s="5" t="s">
        <v>66</v>
      </c>
      <c r="BV17" s="5"/>
      <c r="BW17" s="5"/>
      <c r="BX17" s="5">
        <v>1</v>
      </c>
      <c r="BY17" s="5">
        <v>2</v>
      </c>
      <c r="BZ17" s="5">
        <v>2</v>
      </c>
      <c r="CA17" s="5">
        <v>1</v>
      </c>
      <c r="CB17" s="5"/>
      <c r="CC17" s="5">
        <v>1</v>
      </c>
    </row>
    <row r="18" spans="1:82" x14ac:dyDescent="0.25">
      <c r="A18" s="18"/>
      <c r="B18" s="10"/>
      <c r="C18" s="5" t="s">
        <v>10</v>
      </c>
      <c r="D18" s="5">
        <v>92</v>
      </c>
      <c r="E18" s="5">
        <v>54</v>
      </c>
      <c r="F18" s="5">
        <f t="shared" si="1"/>
        <v>146</v>
      </c>
      <c r="G18" s="9">
        <f t="shared" si="2"/>
        <v>0.63013698630136983</v>
      </c>
      <c r="H18" s="12"/>
      <c r="I18" s="12"/>
      <c r="J18" s="12"/>
      <c r="K18" s="12"/>
      <c r="L18" s="12"/>
      <c r="M18" s="12"/>
      <c r="N18" s="12"/>
      <c r="O18" s="12"/>
      <c r="P18" s="12"/>
      <c r="AS18" s="5" t="s">
        <v>10</v>
      </c>
      <c r="AT18" s="15">
        <v>14.45</v>
      </c>
      <c r="AU18" s="15">
        <v>20.7</v>
      </c>
      <c r="BG18" s="5" t="s">
        <v>10</v>
      </c>
      <c r="BH18" s="5">
        <v>45.28</v>
      </c>
      <c r="BI18" s="5">
        <v>49.94</v>
      </c>
      <c r="BU18" s="5" t="s">
        <v>9</v>
      </c>
      <c r="BV18" s="5"/>
      <c r="BW18" s="5"/>
      <c r="BX18" s="5">
        <v>1</v>
      </c>
      <c r="BY18" s="5">
        <v>1</v>
      </c>
      <c r="BZ18" s="5">
        <v>1</v>
      </c>
      <c r="CA18" s="5"/>
      <c r="CB18" s="5"/>
      <c r="CC18" s="5">
        <v>1</v>
      </c>
    </row>
    <row r="19" spans="1:82" x14ac:dyDescent="0.25">
      <c r="A19" s="18"/>
      <c r="B19" s="10"/>
      <c r="C19" s="5" t="s">
        <v>64</v>
      </c>
      <c r="D19" s="5">
        <v>36</v>
      </c>
      <c r="E19" s="5">
        <v>22</v>
      </c>
      <c r="F19" s="5">
        <f t="shared" si="1"/>
        <v>58</v>
      </c>
      <c r="G19" s="9">
        <f t="shared" si="2"/>
        <v>0.62068965517241381</v>
      </c>
      <c r="H19" s="12"/>
      <c r="I19" s="12"/>
      <c r="J19" s="12"/>
      <c r="K19" s="12"/>
      <c r="L19" s="12"/>
      <c r="M19" s="12"/>
      <c r="N19" s="12"/>
      <c r="O19" s="12"/>
      <c r="P19" s="12"/>
      <c r="AS19" s="5" t="s">
        <v>64</v>
      </c>
      <c r="AT19" s="15">
        <v>14.5</v>
      </c>
      <c r="AU19" s="15">
        <v>17.95</v>
      </c>
      <c r="BG19" s="5" t="s">
        <v>64</v>
      </c>
      <c r="BH19" s="5">
        <v>44.58</v>
      </c>
      <c r="BI19" s="5">
        <v>46.77</v>
      </c>
      <c r="BU19" s="5" t="s">
        <v>10</v>
      </c>
      <c r="BV19" s="5"/>
      <c r="BW19" s="5"/>
      <c r="BX19" s="5"/>
      <c r="BY19" s="5">
        <v>4</v>
      </c>
      <c r="BZ19" s="5">
        <v>1</v>
      </c>
      <c r="CA19" s="5">
        <v>2</v>
      </c>
      <c r="CB19" s="5"/>
      <c r="CC19" s="5">
        <v>1</v>
      </c>
    </row>
    <row r="20" spans="1:82" x14ac:dyDescent="0.25">
      <c r="A20" s="18"/>
      <c r="B20" s="10"/>
      <c r="C20" s="5" t="s">
        <v>11</v>
      </c>
      <c r="D20" s="5">
        <v>6</v>
      </c>
      <c r="E20" s="5">
        <v>7</v>
      </c>
      <c r="F20" s="5">
        <f t="shared" si="1"/>
        <v>13</v>
      </c>
      <c r="G20" s="9">
        <f t="shared" si="2"/>
        <v>0.46153846153846156</v>
      </c>
      <c r="H20" s="12"/>
      <c r="I20" s="12"/>
      <c r="J20" s="12"/>
      <c r="K20" s="12"/>
      <c r="L20" s="12"/>
      <c r="M20" s="12"/>
      <c r="N20" s="12"/>
      <c r="O20" s="12"/>
      <c r="P20" s="12"/>
      <c r="AS20" s="5" t="s">
        <v>11</v>
      </c>
      <c r="AT20" s="15">
        <v>27</v>
      </c>
      <c r="AU20" s="15">
        <v>21.43</v>
      </c>
      <c r="BG20" s="5" t="s">
        <v>11</v>
      </c>
      <c r="BH20" s="5">
        <v>54.5</v>
      </c>
      <c r="BI20" s="5">
        <v>51</v>
      </c>
      <c r="BU20" s="5" t="s">
        <v>64</v>
      </c>
      <c r="BV20" s="5"/>
      <c r="BW20" s="5"/>
      <c r="BX20" s="5"/>
      <c r="BY20" s="5"/>
      <c r="BZ20" s="5">
        <v>1</v>
      </c>
      <c r="CA20" s="5"/>
      <c r="CB20" s="5"/>
      <c r="CC20" s="5">
        <v>1</v>
      </c>
    </row>
    <row r="21" spans="1:82" x14ac:dyDescent="0.25">
      <c r="A21" s="18"/>
      <c r="B21" s="10"/>
      <c r="C21" s="5" t="s">
        <v>12</v>
      </c>
      <c r="D21" s="5">
        <v>236</v>
      </c>
      <c r="E21" s="5">
        <v>66</v>
      </c>
      <c r="F21" s="5">
        <f t="shared" si="1"/>
        <v>302</v>
      </c>
      <c r="G21" s="9">
        <f t="shared" si="2"/>
        <v>0.7814569536423841</v>
      </c>
      <c r="H21" s="12"/>
      <c r="I21" s="12"/>
      <c r="J21" s="12"/>
      <c r="K21" s="12"/>
      <c r="L21" s="12"/>
      <c r="M21" s="12"/>
      <c r="N21" s="12"/>
      <c r="O21" s="12"/>
      <c r="P21" s="12"/>
      <c r="AS21" s="5" t="s">
        <v>12</v>
      </c>
      <c r="AT21" s="15">
        <v>17.04</v>
      </c>
      <c r="AU21" s="15">
        <v>19.579999999999998</v>
      </c>
      <c r="BG21" s="5" t="s">
        <v>12</v>
      </c>
      <c r="BH21" s="5">
        <v>46.85</v>
      </c>
      <c r="BI21" s="5">
        <v>49.24</v>
      </c>
      <c r="BU21" s="5" t="s">
        <v>11</v>
      </c>
      <c r="BV21" s="5"/>
      <c r="BW21" s="5"/>
      <c r="BX21" s="5"/>
      <c r="BY21" s="5"/>
      <c r="BZ21" s="5"/>
      <c r="CA21" s="5"/>
      <c r="CB21" s="5"/>
      <c r="CC21" s="5">
        <v>1</v>
      </c>
    </row>
    <row r="22" spans="1:82" x14ac:dyDescent="0.25">
      <c r="A22" s="18"/>
      <c r="B22" s="10"/>
      <c r="C22" s="5" t="s">
        <v>13</v>
      </c>
      <c r="D22" s="5">
        <v>37</v>
      </c>
      <c r="E22" s="5">
        <v>25</v>
      </c>
      <c r="F22" s="5">
        <f t="shared" si="1"/>
        <v>62</v>
      </c>
      <c r="G22" s="9">
        <f t="shared" si="2"/>
        <v>0.59677419354838712</v>
      </c>
      <c r="H22" s="12"/>
      <c r="I22" s="12"/>
      <c r="J22" s="12"/>
      <c r="K22" s="12"/>
      <c r="L22" s="12"/>
      <c r="M22" s="12"/>
      <c r="N22" s="12"/>
      <c r="O22" s="12"/>
      <c r="P22" s="12"/>
      <c r="AS22" s="5" t="s">
        <v>13</v>
      </c>
      <c r="AT22" s="15">
        <v>14.11</v>
      </c>
      <c r="AU22" s="15">
        <v>20.68</v>
      </c>
      <c r="BG22" s="5" t="s">
        <v>13</v>
      </c>
      <c r="BH22" s="5">
        <v>45.14</v>
      </c>
      <c r="BI22" s="5">
        <v>51</v>
      </c>
      <c r="BU22" s="5" t="s">
        <v>12</v>
      </c>
      <c r="BV22" s="5"/>
      <c r="BW22" s="5"/>
      <c r="BX22" s="5"/>
      <c r="BY22" s="5">
        <v>1</v>
      </c>
      <c r="BZ22" s="5">
        <v>3</v>
      </c>
      <c r="CA22" s="5"/>
      <c r="CB22" s="5"/>
      <c r="CC22" s="5">
        <v>1</v>
      </c>
    </row>
    <row r="23" spans="1:82" x14ac:dyDescent="0.25">
      <c r="A23" s="18"/>
      <c r="B23" s="10"/>
      <c r="C23" s="5" t="s">
        <v>14</v>
      </c>
      <c r="D23" s="5">
        <v>15</v>
      </c>
      <c r="E23" s="5">
        <v>6</v>
      </c>
      <c r="F23" s="5">
        <f t="shared" si="1"/>
        <v>21</v>
      </c>
      <c r="G23" s="9">
        <f t="shared" si="2"/>
        <v>0.7142857142857143</v>
      </c>
      <c r="H23" s="12"/>
      <c r="I23" s="12"/>
      <c r="J23" s="12"/>
      <c r="K23" s="12"/>
      <c r="L23" s="12"/>
      <c r="M23" s="12"/>
      <c r="N23" s="12"/>
      <c r="O23" s="12"/>
      <c r="P23" s="12"/>
      <c r="AS23" s="5" t="s">
        <v>14</v>
      </c>
      <c r="AT23" s="15">
        <v>21</v>
      </c>
      <c r="AU23" s="15">
        <v>18</v>
      </c>
      <c r="BG23" s="5" t="s">
        <v>14</v>
      </c>
      <c r="BH23" s="5">
        <v>48.6</v>
      </c>
      <c r="BI23" s="5">
        <v>46.83</v>
      </c>
      <c r="BU23" s="5" t="s">
        <v>13</v>
      </c>
      <c r="BV23" s="5"/>
      <c r="BW23" s="5"/>
      <c r="BX23" s="5"/>
      <c r="BY23" s="5"/>
      <c r="BZ23" s="5">
        <v>1</v>
      </c>
      <c r="CA23" s="5"/>
      <c r="CB23" s="5"/>
      <c r="CC23" s="5">
        <v>1</v>
      </c>
    </row>
    <row r="24" spans="1:82" x14ac:dyDescent="0.25">
      <c r="A24" s="18"/>
      <c r="B24" s="10"/>
      <c r="C24" s="5" t="s">
        <v>16</v>
      </c>
      <c r="D24" s="5">
        <v>71</v>
      </c>
      <c r="E24" s="5">
        <v>24</v>
      </c>
      <c r="F24" s="5">
        <f t="shared" si="1"/>
        <v>95</v>
      </c>
      <c r="G24" s="9">
        <f t="shared" si="2"/>
        <v>0.74736842105263157</v>
      </c>
      <c r="H24" s="12"/>
      <c r="I24" s="12"/>
      <c r="J24" s="12"/>
      <c r="K24" s="12"/>
      <c r="L24" s="12"/>
      <c r="M24" s="12"/>
      <c r="N24" s="12"/>
      <c r="O24" s="12"/>
      <c r="P24" s="12"/>
      <c r="AS24" s="5" t="s">
        <v>16</v>
      </c>
      <c r="AT24" s="15">
        <v>11.65</v>
      </c>
      <c r="AU24" s="15">
        <v>12.92</v>
      </c>
      <c r="BG24" s="5" t="s">
        <v>16</v>
      </c>
      <c r="BH24" s="5">
        <v>41.58</v>
      </c>
      <c r="BI24" s="5">
        <v>43.04</v>
      </c>
      <c r="BU24" s="5" t="s">
        <v>14</v>
      </c>
      <c r="BV24" s="5"/>
      <c r="BW24" s="5"/>
      <c r="BX24" s="5"/>
      <c r="BY24" s="5"/>
      <c r="BZ24" s="5"/>
      <c r="CA24" s="5"/>
      <c r="CB24" s="5"/>
      <c r="CC24" s="5">
        <v>1</v>
      </c>
    </row>
    <row r="25" spans="1:82" x14ac:dyDescent="0.25">
      <c r="BU25" s="5" t="s">
        <v>16</v>
      </c>
      <c r="BV25" s="5"/>
      <c r="BW25" s="5"/>
      <c r="BX25" s="5">
        <v>2</v>
      </c>
      <c r="BY25" s="5">
        <v>1</v>
      </c>
      <c r="BZ25" s="5"/>
      <c r="CA25" s="5"/>
      <c r="CB25" s="5"/>
      <c r="CC25" s="5">
        <v>1</v>
      </c>
    </row>
    <row r="26" spans="1:82" x14ac:dyDescent="0.25">
      <c r="BV26" s="10"/>
      <c r="BW26" s="10"/>
      <c r="BX26" s="10"/>
      <c r="BY26" s="10"/>
      <c r="BZ26" s="10"/>
      <c r="CA26" s="10"/>
      <c r="CB26" s="10"/>
      <c r="CC26" s="10"/>
      <c r="CD26" s="10"/>
    </row>
  </sheetData>
  <mergeCells count="10">
    <mergeCell ref="BX6:BY6"/>
    <mergeCell ref="BZ6:CA6"/>
    <mergeCell ref="CB6:CC6"/>
    <mergeCell ref="BU4:CC4"/>
    <mergeCell ref="C4:E4"/>
    <mergeCell ref="S4:V4"/>
    <mergeCell ref="BG4:BI4"/>
    <mergeCell ref="BV6:BW6"/>
    <mergeCell ref="AC4:AE4"/>
    <mergeCell ref="AK4:AM4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showGridLines="0" showRowColHeaders="0" topLeftCell="A4" workbookViewId="0">
      <selection activeCell="H2" sqref="H2"/>
    </sheetView>
  </sheetViews>
  <sheetFormatPr baseColWidth="10" defaultRowHeight="15" x14ac:dyDescent="0.25"/>
  <cols>
    <col min="1" max="1" width="6.140625" customWidth="1"/>
    <col min="2" max="2" width="16.7109375" customWidth="1"/>
    <col min="3" max="3" width="11.5703125" customWidth="1"/>
    <col min="7" max="7" width="11.42578125" customWidth="1"/>
  </cols>
  <sheetData>
    <row r="1" spans="2:6" ht="18.75" x14ac:dyDescent="0.25">
      <c r="B1" s="1" t="s">
        <v>49</v>
      </c>
    </row>
    <row r="3" spans="2:6" ht="21" customHeight="1" x14ac:dyDescent="0.25">
      <c r="B3" s="27" t="s">
        <v>50</v>
      </c>
      <c r="C3" s="28"/>
      <c r="D3" s="28"/>
      <c r="E3" s="28"/>
      <c r="F3" s="28"/>
    </row>
    <row r="4" spans="2:6" ht="14.45" x14ac:dyDescent="0.3">
      <c r="B4" s="2"/>
      <c r="D4" s="2"/>
      <c r="E4" s="2"/>
    </row>
    <row r="5" spans="2:6" ht="12.75" customHeight="1" x14ac:dyDescent="0.25">
      <c r="B5" s="3" t="s">
        <v>1</v>
      </c>
      <c r="C5" s="3" t="s">
        <v>51</v>
      </c>
      <c r="D5" s="26" t="s">
        <v>80</v>
      </c>
      <c r="E5" s="3" t="s">
        <v>81</v>
      </c>
      <c r="F5" s="3" t="s">
        <v>52</v>
      </c>
    </row>
    <row r="6" spans="2:6" x14ac:dyDescent="0.25">
      <c r="B6" s="5" t="s">
        <v>15</v>
      </c>
      <c r="C6" s="5">
        <v>166</v>
      </c>
      <c r="D6" s="5">
        <v>1</v>
      </c>
      <c r="E6" s="5">
        <v>19</v>
      </c>
      <c r="F6" s="9">
        <f t="shared" ref="F6:F23" si="0">(D6+E6)/$C6</f>
        <v>0.12048192771084337</v>
      </c>
    </row>
    <row r="7" spans="2:6" x14ac:dyDescent="0.25">
      <c r="B7" s="5" t="s">
        <v>3</v>
      </c>
      <c r="C7" s="5">
        <v>442</v>
      </c>
      <c r="D7" s="5">
        <v>11</v>
      </c>
      <c r="E7" s="5">
        <v>21</v>
      </c>
      <c r="F7" s="9">
        <f t="shared" si="0"/>
        <v>7.2398190045248875E-2</v>
      </c>
    </row>
    <row r="8" spans="2:6" x14ac:dyDescent="0.25">
      <c r="B8" s="5" t="s">
        <v>4</v>
      </c>
      <c r="C8" s="5">
        <v>64</v>
      </c>
      <c r="D8" s="5">
        <v>1</v>
      </c>
      <c r="E8" s="5">
        <v>4</v>
      </c>
      <c r="F8" s="9">
        <f t="shared" si="0"/>
        <v>7.8125E-2</v>
      </c>
    </row>
    <row r="9" spans="2:6" ht="14.45" x14ac:dyDescent="0.3">
      <c r="B9" s="5" t="s">
        <v>5</v>
      </c>
      <c r="C9" s="5">
        <v>51</v>
      </c>
      <c r="D9" s="5">
        <v>0</v>
      </c>
      <c r="E9" s="5">
        <v>1</v>
      </c>
      <c r="F9" s="9">
        <f t="shared" si="0"/>
        <v>1.9607843137254902E-2</v>
      </c>
    </row>
    <row r="10" spans="2:6" ht="14.45" x14ac:dyDescent="0.3">
      <c r="B10" s="5" t="s">
        <v>6</v>
      </c>
      <c r="C10" s="5">
        <v>122</v>
      </c>
      <c r="D10" s="5">
        <v>6</v>
      </c>
      <c r="E10" s="5">
        <v>10</v>
      </c>
      <c r="F10" s="9">
        <f t="shared" si="0"/>
        <v>0.13114754098360656</v>
      </c>
    </row>
    <row r="11" spans="2:6" ht="14.45" x14ac:dyDescent="0.3">
      <c r="B11" s="5" t="s">
        <v>7</v>
      </c>
      <c r="C11" s="5">
        <v>28</v>
      </c>
      <c r="D11" s="5">
        <v>0</v>
      </c>
      <c r="E11" s="5">
        <v>1</v>
      </c>
      <c r="F11" s="9">
        <f t="shared" si="0"/>
        <v>3.5714285714285712E-2</v>
      </c>
    </row>
    <row r="12" spans="2:6" ht="14.45" x14ac:dyDescent="0.3">
      <c r="B12" s="5" t="s">
        <v>63</v>
      </c>
      <c r="C12" s="5">
        <v>86</v>
      </c>
      <c r="D12" s="5">
        <v>7</v>
      </c>
      <c r="E12" s="5">
        <v>11</v>
      </c>
      <c r="F12" s="9">
        <f t="shared" si="0"/>
        <v>0.20930232558139536</v>
      </c>
    </row>
    <row r="13" spans="2:6" x14ac:dyDescent="0.25">
      <c r="B13" s="5" t="s">
        <v>65</v>
      </c>
      <c r="C13" s="5">
        <v>128</v>
      </c>
      <c r="D13" s="5">
        <v>3</v>
      </c>
      <c r="E13" s="5">
        <v>8</v>
      </c>
      <c r="F13" s="9">
        <f t="shared" si="0"/>
        <v>8.59375E-2</v>
      </c>
    </row>
    <row r="14" spans="2:6" x14ac:dyDescent="0.25">
      <c r="B14" s="5" t="s">
        <v>8</v>
      </c>
      <c r="C14" s="5">
        <v>388</v>
      </c>
      <c r="D14" s="5">
        <v>22</v>
      </c>
      <c r="E14" s="5">
        <v>34</v>
      </c>
      <c r="F14" s="9">
        <f t="shared" si="0"/>
        <v>0.14432989690721648</v>
      </c>
    </row>
    <row r="15" spans="2:6" ht="14.45" x14ac:dyDescent="0.3">
      <c r="B15" s="5" t="s">
        <v>66</v>
      </c>
      <c r="C15" s="5">
        <v>256</v>
      </c>
      <c r="D15" s="5">
        <v>5</v>
      </c>
      <c r="E15" s="5">
        <v>8</v>
      </c>
      <c r="F15" s="9">
        <f t="shared" si="0"/>
        <v>5.078125E-2</v>
      </c>
    </row>
    <row r="16" spans="2:6" ht="14.45" x14ac:dyDescent="0.3">
      <c r="B16" s="5" t="s">
        <v>9</v>
      </c>
      <c r="C16" s="5">
        <v>57</v>
      </c>
      <c r="D16" s="5">
        <v>0</v>
      </c>
      <c r="E16" s="5">
        <v>1</v>
      </c>
      <c r="F16" s="9">
        <f t="shared" si="0"/>
        <v>1.7543859649122806E-2</v>
      </c>
    </row>
    <row r="17" spans="2:6" ht="14.45" x14ac:dyDescent="0.3">
      <c r="B17" s="5" t="s">
        <v>10</v>
      </c>
      <c r="C17" s="5">
        <v>147</v>
      </c>
      <c r="D17" s="5">
        <v>2</v>
      </c>
      <c r="E17" s="5">
        <v>7</v>
      </c>
      <c r="F17" s="9">
        <f t="shared" si="0"/>
        <v>6.1224489795918366E-2</v>
      </c>
    </row>
    <row r="18" spans="2:6" x14ac:dyDescent="0.25">
      <c r="B18" s="5" t="s">
        <v>64</v>
      </c>
      <c r="C18" s="5">
        <v>59</v>
      </c>
      <c r="D18" s="5">
        <v>2</v>
      </c>
      <c r="E18" s="5">
        <v>2</v>
      </c>
      <c r="F18" s="9">
        <f t="shared" si="0"/>
        <v>6.7796610169491525E-2</v>
      </c>
    </row>
    <row r="19" spans="2:6" x14ac:dyDescent="0.25">
      <c r="B19" s="5" t="s">
        <v>11</v>
      </c>
      <c r="C19" s="5">
        <v>13</v>
      </c>
      <c r="D19" s="5">
        <v>0</v>
      </c>
      <c r="E19" s="5">
        <v>1</v>
      </c>
      <c r="F19" s="9">
        <f t="shared" si="0"/>
        <v>7.6923076923076927E-2</v>
      </c>
    </row>
    <row r="20" spans="2:6" x14ac:dyDescent="0.25">
      <c r="B20" s="5" t="s">
        <v>12</v>
      </c>
      <c r="C20" s="5">
        <v>306</v>
      </c>
      <c r="D20" s="5">
        <v>2</v>
      </c>
      <c r="E20" s="5">
        <v>12</v>
      </c>
      <c r="F20" s="9">
        <f t="shared" si="0"/>
        <v>4.5751633986928102E-2</v>
      </c>
    </row>
    <row r="21" spans="2:6" x14ac:dyDescent="0.25">
      <c r="B21" s="5" t="s">
        <v>13</v>
      </c>
      <c r="C21" s="5">
        <v>61</v>
      </c>
      <c r="D21" s="5">
        <v>1</v>
      </c>
      <c r="E21" s="5">
        <v>4</v>
      </c>
      <c r="F21" s="9">
        <f t="shared" si="0"/>
        <v>8.1967213114754092E-2</v>
      </c>
    </row>
    <row r="22" spans="2:6" x14ac:dyDescent="0.25">
      <c r="B22" s="5" t="s">
        <v>14</v>
      </c>
      <c r="C22" s="5">
        <v>21</v>
      </c>
      <c r="D22" s="5">
        <v>0</v>
      </c>
      <c r="E22" s="5">
        <v>1</v>
      </c>
      <c r="F22" s="9">
        <f t="shared" si="0"/>
        <v>4.7619047619047616E-2</v>
      </c>
    </row>
    <row r="23" spans="2:6" x14ac:dyDescent="0.25">
      <c r="B23" s="5" t="s">
        <v>16</v>
      </c>
      <c r="C23" s="5">
        <v>96</v>
      </c>
      <c r="D23" s="5">
        <v>7</v>
      </c>
      <c r="E23" s="5">
        <v>9</v>
      </c>
      <c r="F23" s="9">
        <f t="shared" si="0"/>
        <v>0.16666666666666666</v>
      </c>
    </row>
    <row r="24" spans="2:6" ht="15.75" x14ac:dyDescent="0.25">
      <c r="F24" s="13"/>
    </row>
    <row r="38" spans="7:7" x14ac:dyDescent="0.25">
      <c r="G38" s="5"/>
    </row>
  </sheetData>
  <mergeCells count="1">
    <mergeCell ref="B3:F3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showRowColHeaders="0" topLeftCell="A7" workbookViewId="0">
      <selection activeCell="C28" sqref="C28:E28"/>
    </sheetView>
  </sheetViews>
  <sheetFormatPr baseColWidth="10" defaultRowHeight="15" x14ac:dyDescent="0.25"/>
  <cols>
    <col min="2" max="3" width="18.85546875" customWidth="1"/>
    <col min="6" max="6" width="12.7109375" bestFit="1" customWidth="1"/>
  </cols>
  <sheetData>
    <row r="1" spans="2:7" ht="18.75" x14ac:dyDescent="0.25">
      <c r="B1" s="1" t="s">
        <v>58</v>
      </c>
      <c r="C1" s="1"/>
    </row>
    <row r="4" spans="2:7" ht="18" customHeight="1" x14ac:dyDescent="0.25">
      <c r="B4" s="27" t="s">
        <v>56</v>
      </c>
      <c r="C4" s="28"/>
      <c r="D4" s="28"/>
      <c r="E4" s="28"/>
      <c r="F4" s="6"/>
      <c r="G4" s="16" t="s">
        <v>60</v>
      </c>
    </row>
    <row r="5" spans="2:7" ht="14.45" x14ac:dyDescent="0.3">
      <c r="B5" s="2"/>
      <c r="C5" s="2"/>
      <c r="D5" s="2"/>
      <c r="E5" s="2"/>
      <c r="F5" s="2"/>
    </row>
    <row r="8" spans="2:7" ht="18" x14ac:dyDescent="0.25">
      <c r="B8" s="3" t="s">
        <v>1</v>
      </c>
      <c r="C8" s="3" t="s">
        <v>59</v>
      </c>
      <c r="D8" s="3" t="s">
        <v>57</v>
      </c>
      <c r="E8" s="3" t="s">
        <v>61</v>
      </c>
      <c r="F8" s="4"/>
    </row>
    <row r="9" spans="2:7" x14ac:dyDescent="0.25">
      <c r="B9" s="5" t="s">
        <v>3</v>
      </c>
      <c r="C9" s="15">
        <f t="shared" ref="C9:C26" si="0">D9/((E9/100000))</f>
        <v>5.1059442538381052</v>
      </c>
      <c r="D9" s="5">
        <v>437</v>
      </c>
      <c r="E9" s="5">
        <v>8558652</v>
      </c>
      <c r="F9" s="14"/>
    </row>
    <row r="10" spans="2:7" x14ac:dyDescent="0.25">
      <c r="B10" s="5" t="s">
        <v>4</v>
      </c>
      <c r="C10" s="15">
        <f t="shared" si="0"/>
        <v>4.7380217842014485</v>
      </c>
      <c r="D10" s="5">
        <v>62</v>
      </c>
      <c r="E10" s="5">
        <v>1308563</v>
      </c>
      <c r="F10" s="14"/>
    </row>
    <row r="11" spans="2:7" ht="14.45" x14ac:dyDescent="0.3">
      <c r="B11" s="5" t="s">
        <v>5</v>
      </c>
      <c r="C11" s="15">
        <f t="shared" si="0"/>
        <v>4.9874929024139458</v>
      </c>
      <c r="D11" s="5">
        <v>52</v>
      </c>
      <c r="E11" s="5">
        <v>1042608</v>
      </c>
      <c r="F11" s="14"/>
    </row>
    <row r="12" spans="2:7" ht="14.45" x14ac:dyDescent="0.3">
      <c r="B12" s="5" t="s">
        <v>6</v>
      </c>
      <c r="C12" s="15">
        <f t="shared" si="0"/>
        <v>5.7090551323454131</v>
      </c>
      <c r="D12" s="5">
        <v>120</v>
      </c>
      <c r="E12" s="5">
        <v>2101924</v>
      </c>
      <c r="F12" s="14"/>
    </row>
    <row r="13" spans="2:7" ht="14.45" x14ac:dyDescent="0.3">
      <c r="B13" s="5" t="s">
        <v>7</v>
      </c>
      <c r="C13" s="15">
        <f t="shared" si="0"/>
        <v>4.8092943047649808</v>
      </c>
      <c r="D13" s="5">
        <v>28</v>
      </c>
      <c r="E13" s="5">
        <v>582206</v>
      </c>
      <c r="F13" s="14"/>
    </row>
    <row r="14" spans="2:7" ht="14.45" x14ac:dyDescent="0.3">
      <c r="B14" s="5" t="s">
        <v>63</v>
      </c>
      <c r="C14" s="15">
        <f t="shared" si="0"/>
        <v>3.5137623037859971</v>
      </c>
      <c r="D14" s="5">
        <v>86</v>
      </c>
      <c r="E14" s="5">
        <v>2447519</v>
      </c>
      <c r="F14" s="14"/>
    </row>
    <row r="15" spans="2:7" x14ac:dyDescent="0.25">
      <c r="B15" s="5" t="s">
        <v>65</v>
      </c>
      <c r="C15" s="15">
        <f t="shared" si="0"/>
        <v>6.2205168318858801</v>
      </c>
      <c r="D15" s="5">
        <v>127</v>
      </c>
      <c r="E15" s="5">
        <v>2041631</v>
      </c>
      <c r="F15" s="14"/>
    </row>
    <row r="16" spans="2:7" x14ac:dyDescent="0.25">
      <c r="B16" s="5" t="s">
        <v>8</v>
      </c>
      <c r="C16" s="15">
        <f t="shared" si="0"/>
        <v>4.9849812484945355</v>
      </c>
      <c r="D16" s="5">
        <v>375</v>
      </c>
      <c r="E16" s="5">
        <v>7522596</v>
      </c>
      <c r="F16" s="14"/>
    </row>
    <row r="17" spans="2:6" ht="14.45" x14ac:dyDescent="0.3">
      <c r="B17" s="5" t="s">
        <v>66</v>
      </c>
      <c r="C17" s="15">
        <f t="shared" si="0"/>
        <v>5.1210007806501974</v>
      </c>
      <c r="D17" s="5">
        <v>254</v>
      </c>
      <c r="E17" s="5">
        <v>4959968</v>
      </c>
      <c r="F17" s="14"/>
    </row>
    <row r="18" spans="2:6" ht="14.45" x14ac:dyDescent="0.3">
      <c r="B18" s="5" t="s">
        <v>9</v>
      </c>
      <c r="C18" s="15">
        <f t="shared" si="0"/>
        <v>5.2400397875301765</v>
      </c>
      <c r="D18" s="5">
        <v>57</v>
      </c>
      <c r="E18" s="5">
        <v>1087778</v>
      </c>
      <c r="F18" s="14"/>
    </row>
    <row r="19" spans="2:6" ht="14.45" x14ac:dyDescent="0.3">
      <c r="B19" s="5" t="s">
        <v>10</v>
      </c>
      <c r="C19" s="15">
        <f t="shared" si="0"/>
        <v>5.3705594026172285</v>
      </c>
      <c r="D19" s="5">
        <v>146</v>
      </c>
      <c r="E19" s="5">
        <v>2718525</v>
      </c>
      <c r="F19" s="14"/>
    </row>
    <row r="20" spans="2:6" ht="14.45" x14ac:dyDescent="0.3">
      <c r="B20" s="5" t="s">
        <v>64</v>
      </c>
      <c r="C20" s="15">
        <f t="shared" si="0"/>
        <v>5.2383446830801468</v>
      </c>
      <c r="D20" s="5">
        <v>58</v>
      </c>
      <c r="E20" s="5">
        <v>1107220</v>
      </c>
      <c r="F20" s="14"/>
    </row>
    <row r="21" spans="2:6" x14ac:dyDescent="0.25">
      <c r="B21" s="5" t="s">
        <v>11</v>
      </c>
      <c r="C21" s="15">
        <f t="shared" si="0"/>
        <v>4.116607661956845</v>
      </c>
      <c r="D21" s="5">
        <v>13</v>
      </c>
      <c r="E21" s="5">
        <v>315794</v>
      </c>
      <c r="F21" s="14"/>
    </row>
    <row r="22" spans="2:6" x14ac:dyDescent="0.25">
      <c r="B22" s="5" t="s">
        <v>12</v>
      </c>
      <c r="C22" s="15">
        <f t="shared" si="0"/>
        <v>4.6698652666554921</v>
      </c>
      <c r="D22" s="5">
        <v>302</v>
      </c>
      <c r="E22" s="5">
        <v>6466996</v>
      </c>
      <c r="F22" s="14"/>
    </row>
    <row r="23" spans="2:6" x14ac:dyDescent="0.25">
      <c r="B23" s="5" t="s">
        <v>13</v>
      </c>
      <c r="C23" s="15">
        <f t="shared" si="0"/>
        <v>4.2325239427735459</v>
      </c>
      <c r="D23" s="5">
        <v>62</v>
      </c>
      <c r="E23" s="5">
        <v>1464847</v>
      </c>
      <c r="F23" s="14"/>
    </row>
    <row r="24" spans="2:6" x14ac:dyDescent="0.25">
      <c r="B24" s="5" t="s">
        <v>14</v>
      </c>
      <c r="C24" s="15">
        <f t="shared" si="0"/>
        <v>3.2779362113613271</v>
      </c>
      <c r="D24" s="5">
        <v>21</v>
      </c>
      <c r="E24" s="5">
        <v>640647</v>
      </c>
      <c r="F24" s="14"/>
    </row>
    <row r="25" spans="2:6" x14ac:dyDescent="0.25">
      <c r="B25" s="5" t="s">
        <v>16</v>
      </c>
      <c r="C25" s="15">
        <f t="shared" si="0"/>
        <v>4.3388227814685676</v>
      </c>
      <c r="D25" s="5">
        <v>95</v>
      </c>
      <c r="E25" s="5">
        <v>2189534</v>
      </c>
      <c r="F25" s="14"/>
    </row>
    <row r="26" spans="2:6" x14ac:dyDescent="0.25">
      <c r="B26" s="5" t="s">
        <v>37</v>
      </c>
      <c r="C26" s="15">
        <f t="shared" si="0"/>
        <v>4.9294404829451235</v>
      </c>
      <c r="D26" s="5">
        <f>SUM(D9:D25)</f>
        <v>2295</v>
      </c>
      <c r="E26" s="5">
        <f>SUM(E9:E25)</f>
        <v>46557008</v>
      </c>
      <c r="F26" s="12"/>
    </row>
    <row r="27" spans="2:6" x14ac:dyDescent="0.25">
      <c r="B27" s="12"/>
      <c r="C27" s="21"/>
      <c r="D27" s="12"/>
      <c r="E27" s="12"/>
      <c r="F27" s="12"/>
    </row>
    <row r="28" spans="2:6" x14ac:dyDescent="0.25">
      <c r="B28" s="5" t="s">
        <v>67</v>
      </c>
      <c r="C28" s="33">
        <v>46557008</v>
      </c>
      <c r="D28" s="34"/>
      <c r="E28" s="35"/>
      <c r="F28" s="12"/>
    </row>
    <row r="29" spans="2:6" x14ac:dyDescent="0.25">
      <c r="B29" s="22" t="s">
        <v>57</v>
      </c>
      <c r="C29" s="33">
        <f>D26</f>
        <v>2295</v>
      </c>
      <c r="D29" s="34"/>
      <c r="E29" s="35"/>
      <c r="F29" s="12"/>
    </row>
    <row r="30" spans="2:6" x14ac:dyDescent="0.25">
      <c r="B30" s="20"/>
      <c r="C30" s="19"/>
      <c r="D30" s="10"/>
      <c r="F30" s="12"/>
    </row>
    <row r="31" spans="2:6" x14ac:dyDescent="0.25">
      <c r="B31" s="17" t="s">
        <v>82</v>
      </c>
    </row>
  </sheetData>
  <mergeCells count="3">
    <mergeCell ref="B4:E4"/>
    <mergeCell ref="C28:E28"/>
    <mergeCell ref="C29:E29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showGridLines="0" showRowColHeaders="0" workbookViewId="0">
      <selection activeCell="D12" sqref="D12"/>
    </sheetView>
  </sheetViews>
  <sheetFormatPr baseColWidth="10" defaultRowHeight="15" x14ac:dyDescent="0.25"/>
  <cols>
    <col min="2" max="2" width="16.140625" customWidth="1"/>
  </cols>
  <sheetData>
    <row r="2" spans="2:5" ht="18.75" x14ac:dyDescent="0.25">
      <c r="B2" s="1" t="s">
        <v>70</v>
      </c>
    </row>
    <row r="5" spans="2:5" x14ac:dyDescent="0.25">
      <c r="B5" s="27" t="s">
        <v>79</v>
      </c>
      <c r="C5" s="28"/>
      <c r="D5" s="28"/>
      <c r="E5" s="28"/>
    </row>
    <row r="7" spans="2:5" ht="18" x14ac:dyDescent="0.25">
      <c r="B7" s="3" t="s">
        <v>71</v>
      </c>
      <c r="C7" s="3" t="s">
        <v>78</v>
      </c>
    </row>
    <row r="8" spans="2:5" ht="14.45" x14ac:dyDescent="0.3">
      <c r="B8" s="5" t="s">
        <v>72</v>
      </c>
      <c r="C8" s="5">
        <v>2430</v>
      </c>
    </row>
    <row r="9" spans="2:5" ht="14.45" x14ac:dyDescent="0.3">
      <c r="B9" s="5" t="s">
        <v>73</v>
      </c>
      <c r="C9" s="5">
        <v>30</v>
      </c>
    </row>
    <row r="10" spans="2:5" ht="14.45" x14ac:dyDescent="0.3">
      <c r="B10" s="5" t="s">
        <v>74</v>
      </c>
      <c r="C10" s="5">
        <v>8</v>
      </c>
    </row>
    <row r="11" spans="2:5" x14ac:dyDescent="0.25">
      <c r="B11" s="5" t="s">
        <v>75</v>
      </c>
      <c r="C11" s="5">
        <v>49</v>
      </c>
    </row>
    <row r="12" spans="2:5" x14ac:dyDescent="0.25">
      <c r="B12" s="5" t="s">
        <v>76</v>
      </c>
      <c r="C12" s="5">
        <v>29</v>
      </c>
    </row>
    <row r="13" spans="2:5" x14ac:dyDescent="0.25">
      <c r="B13" s="5" t="s">
        <v>77</v>
      </c>
      <c r="C13" s="5">
        <v>25</v>
      </c>
    </row>
  </sheetData>
  <mergeCells count="1">
    <mergeCell ref="B5:E5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Antigüedad-Edad</vt:lpstr>
      <vt:lpstr>Sexo</vt:lpstr>
      <vt:lpstr>Rotación de personal</vt:lpstr>
      <vt:lpstr>Número de Fiscales - Población</vt:lpstr>
      <vt:lpstr>Situaciones Administrativas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2018-05-09T14:10:47Z</dcterms:modified>
</cp:coreProperties>
</file>